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https://d.docs.live.net/983630c57fbb151c/crohnclub.sk/Live/2017-06-12/"/>
    </mc:Choice>
  </mc:AlternateContent>
  <bookViews>
    <workbookView xWindow="0" yWindow="0" windowWidth="20490" windowHeight="7530" activeTab="2"/>
  </bookViews>
  <sheets>
    <sheet name="Správa za rok 2015 " sheetId="14" r:id="rId1"/>
    <sheet name="J Ú 2015" sheetId="2" r:id="rId2"/>
    <sheet name="POKLADŇA 2015" sheetId="18" r:id="rId3"/>
  </sheets>
  <calcPr calcId="162913"/>
</workbook>
</file>

<file path=xl/calcChain.xml><?xml version="1.0" encoding="utf-8"?>
<calcChain xmlns="http://schemas.openxmlformats.org/spreadsheetml/2006/main">
  <c r="B62" i="14" l="1"/>
  <c r="B9" i="14"/>
  <c r="B20" i="14"/>
  <c r="B26" i="14"/>
  <c r="B51" i="14"/>
  <c r="B54" i="14"/>
  <c r="B58" i="14"/>
  <c r="B31" i="14"/>
  <c r="B46" i="14"/>
  <c r="F62" i="18"/>
  <c r="D10" i="18"/>
  <c r="D11" i="18"/>
  <c r="D13" i="18"/>
  <c r="D16" i="18"/>
  <c r="E10" i="18"/>
  <c r="E11" i="18"/>
  <c r="E13" i="18"/>
  <c r="E16" i="18"/>
  <c r="E19" i="18"/>
  <c r="E27" i="18"/>
  <c r="E28" i="18"/>
  <c r="E30" i="18"/>
  <c r="E37" i="18"/>
  <c r="E40" i="18"/>
  <c r="E46" i="18"/>
  <c r="E50" i="18"/>
  <c r="E53" i="18"/>
  <c r="F445" i="2"/>
  <c r="AF56" i="2"/>
  <c r="AF82" i="2"/>
  <c r="AF158" i="2"/>
  <c r="AF209" i="2"/>
  <c r="AF252" i="2"/>
  <c r="AF284" i="2"/>
  <c r="AF327" i="2"/>
  <c r="AF355" i="2"/>
  <c r="AF375" i="2"/>
  <c r="AF397" i="2"/>
  <c r="AF420" i="2"/>
  <c r="AF435" i="2"/>
  <c r="AE56" i="2"/>
  <c r="AE82" i="2"/>
  <c r="AE158" i="2"/>
  <c r="AE209" i="2"/>
  <c r="AE252" i="2"/>
  <c r="AE284" i="2"/>
  <c r="AE327" i="2"/>
  <c r="AE355" i="2"/>
  <c r="AE375" i="2"/>
  <c r="AE397" i="2"/>
  <c r="AE420" i="2"/>
  <c r="AE435" i="2"/>
  <c r="AD56" i="2"/>
  <c r="AD82" i="2"/>
  <c r="AD158" i="2"/>
  <c r="AD209" i="2"/>
  <c r="AD252" i="2"/>
  <c r="AD284" i="2"/>
  <c r="AD327" i="2"/>
  <c r="AD355" i="2"/>
  <c r="AD375" i="2"/>
  <c r="AD397" i="2"/>
  <c r="AD420" i="2"/>
  <c r="AD435" i="2"/>
  <c r="AC56" i="2"/>
  <c r="AC82" i="2"/>
  <c r="AC158" i="2"/>
  <c r="AC209" i="2"/>
  <c r="AC252" i="2"/>
  <c r="AC284" i="2"/>
  <c r="AC327" i="2"/>
  <c r="AC355" i="2"/>
  <c r="AC375" i="2"/>
  <c r="AC397" i="2"/>
  <c r="AC420" i="2"/>
  <c r="AC435" i="2"/>
  <c r="AB56" i="2"/>
  <c r="AB82" i="2"/>
  <c r="AB158" i="2"/>
  <c r="AB209" i="2"/>
  <c r="AB252" i="2"/>
  <c r="AB284" i="2"/>
  <c r="AB327" i="2"/>
  <c r="AB355" i="2"/>
  <c r="AB375" i="2"/>
  <c r="AB397" i="2"/>
  <c r="AB420" i="2"/>
  <c r="AB435" i="2"/>
  <c r="AA209" i="2"/>
  <c r="AA252" i="2"/>
  <c r="AA284" i="2"/>
  <c r="AA327" i="2"/>
  <c r="AA355" i="2"/>
  <c r="AA375" i="2"/>
  <c r="AA397" i="2"/>
  <c r="AA420" i="2"/>
  <c r="AA435" i="2"/>
  <c r="Z209" i="2"/>
  <c r="Z252" i="2"/>
  <c r="Z284" i="2"/>
  <c r="Z327" i="2"/>
  <c r="Z355" i="2"/>
  <c r="Z375" i="2"/>
  <c r="Z397" i="2"/>
  <c r="Z420" i="2"/>
  <c r="Z435" i="2"/>
  <c r="Y56" i="2"/>
  <c r="Y82" i="2"/>
  <c r="Y158" i="2"/>
  <c r="Y209" i="2"/>
  <c r="Y252" i="2"/>
  <c r="Y284" i="2"/>
  <c r="Y327" i="2"/>
  <c r="Y355" i="2"/>
  <c r="Y375" i="2"/>
  <c r="Y397" i="2"/>
  <c r="Y420" i="2"/>
  <c r="Y435" i="2"/>
  <c r="X56" i="2"/>
  <c r="X82" i="2"/>
  <c r="X158" i="2"/>
  <c r="X209" i="2"/>
  <c r="X252" i="2"/>
  <c r="X284" i="2"/>
  <c r="X327" i="2"/>
  <c r="X355" i="2"/>
  <c r="X375" i="2"/>
  <c r="X397" i="2"/>
  <c r="X420" i="2"/>
  <c r="X435" i="2"/>
  <c r="W56" i="2"/>
  <c r="W82" i="2"/>
  <c r="W158" i="2"/>
  <c r="W209" i="2"/>
  <c r="W252" i="2"/>
  <c r="W284" i="2"/>
  <c r="W327" i="2"/>
  <c r="W355" i="2"/>
  <c r="W375" i="2"/>
  <c r="W397" i="2"/>
  <c r="W420" i="2"/>
  <c r="W435" i="2"/>
  <c r="V56" i="2"/>
  <c r="V82" i="2"/>
  <c r="V158" i="2"/>
  <c r="V209" i="2"/>
  <c r="V252" i="2"/>
  <c r="V284" i="2"/>
  <c r="V327" i="2"/>
  <c r="V355" i="2"/>
  <c r="V375" i="2"/>
  <c r="V397" i="2"/>
  <c r="V420" i="2"/>
  <c r="V435" i="2"/>
  <c r="U56" i="2"/>
  <c r="U82" i="2"/>
  <c r="U158" i="2"/>
  <c r="T56" i="2"/>
  <c r="T82" i="2"/>
  <c r="T158" i="2"/>
  <c r="T209" i="2"/>
  <c r="T252" i="2"/>
  <c r="T284" i="2"/>
  <c r="R56" i="2"/>
  <c r="R82" i="2"/>
  <c r="R158" i="2"/>
  <c r="R209" i="2"/>
  <c r="R252" i="2"/>
  <c r="R284" i="2"/>
  <c r="R327" i="2"/>
  <c r="R355" i="2"/>
  <c r="R375" i="2"/>
  <c r="R397" i="2"/>
  <c r="R420" i="2"/>
  <c r="R435" i="2"/>
  <c r="Q375" i="2"/>
  <c r="Q397" i="2"/>
  <c r="Q420" i="2"/>
  <c r="Q435" i="2"/>
  <c r="P56" i="2"/>
  <c r="P82" i="2"/>
  <c r="P158" i="2"/>
  <c r="P209" i="2"/>
  <c r="P252" i="2"/>
  <c r="P284" i="2"/>
  <c r="P327" i="2"/>
  <c r="P355" i="2"/>
  <c r="P375" i="2"/>
  <c r="P397" i="2"/>
  <c r="P420" i="2"/>
  <c r="P435" i="2"/>
  <c r="O56" i="2"/>
  <c r="O82" i="2"/>
  <c r="O158" i="2"/>
  <c r="O209" i="2"/>
  <c r="O252" i="2"/>
  <c r="O284" i="2"/>
  <c r="O327" i="2"/>
  <c r="O355" i="2"/>
  <c r="O375" i="2"/>
  <c r="O397" i="2"/>
  <c r="O420" i="2"/>
  <c r="O435" i="2"/>
  <c r="N56" i="2"/>
  <c r="N82" i="2"/>
  <c r="N158" i="2"/>
  <c r="N209" i="2"/>
  <c r="N252" i="2"/>
  <c r="N284" i="2"/>
  <c r="N327" i="2"/>
  <c r="N355" i="2"/>
  <c r="N375" i="2"/>
  <c r="N397" i="2"/>
  <c r="N420" i="2"/>
  <c r="N435" i="2"/>
  <c r="M56" i="2"/>
  <c r="M82" i="2"/>
  <c r="M158" i="2"/>
  <c r="M209" i="2"/>
  <c r="M252" i="2"/>
  <c r="M284" i="2"/>
  <c r="M327" i="2"/>
  <c r="M355" i="2"/>
  <c r="M375" i="2"/>
  <c r="M397" i="2"/>
  <c r="M420" i="2"/>
  <c r="M435" i="2"/>
  <c r="L56" i="2"/>
  <c r="K56" i="2"/>
  <c r="K82" i="2"/>
  <c r="K158" i="2"/>
  <c r="K209" i="2"/>
  <c r="K252" i="2"/>
  <c r="K284" i="2"/>
  <c r="K327" i="2"/>
  <c r="K355" i="2"/>
  <c r="K375" i="2"/>
  <c r="K397" i="2"/>
  <c r="K420" i="2"/>
  <c r="K435" i="2"/>
  <c r="J56" i="2"/>
  <c r="J82" i="2"/>
  <c r="J158" i="2"/>
  <c r="J209" i="2"/>
  <c r="J252" i="2"/>
  <c r="J284" i="2"/>
  <c r="J327" i="2"/>
  <c r="J355" i="2"/>
  <c r="J375" i="2"/>
  <c r="J397" i="2"/>
  <c r="J420" i="2"/>
  <c r="J435" i="2"/>
  <c r="G56" i="2"/>
  <c r="G82" i="2"/>
  <c r="H56" i="2"/>
  <c r="H82" i="2"/>
  <c r="H158" i="2"/>
  <c r="H209" i="2"/>
  <c r="H252" i="2"/>
  <c r="H284" i="2"/>
  <c r="H327" i="2"/>
  <c r="H355" i="2"/>
  <c r="H375" i="2"/>
  <c r="H397" i="2"/>
  <c r="H420" i="2"/>
  <c r="H435" i="2"/>
  <c r="E56" i="2"/>
  <c r="E82" i="2"/>
  <c r="E158" i="2"/>
  <c r="E209" i="2"/>
  <c r="D56" i="2"/>
  <c r="D82" i="2"/>
  <c r="D158" i="2"/>
  <c r="D209" i="2"/>
  <c r="D252" i="2"/>
  <c r="Q252" i="2"/>
  <c r="Q284" i="2"/>
  <c r="Q327" i="2"/>
  <c r="AA158" i="2"/>
  <c r="Z158" i="2"/>
  <c r="AA56" i="2"/>
  <c r="AA82" i="2"/>
  <c r="Z56" i="2"/>
  <c r="Z82" i="2"/>
  <c r="AG82" i="2"/>
  <c r="I56" i="2"/>
  <c r="F56" i="2"/>
  <c r="AG56" i="2"/>
  <c r="F13" i="18"/>
  <c r="F10" i="18"/>
  <c r="E252" i="2"/>
  <c r="E284" i="2"/>
  <c r="E327" i="2"/>
  <c r="E355" i="2"/>
  <c r="E375" i="2"/>
  <c r="E397" i="2"/>
  <c r="E420" i="2"/>
  <c r="E435" i="2"/>
  <c r="F209" i="2"/>
  <c r="F252" i="2"/>
  <c r="I82" i="2"/>
  <c r="L82" i="2"/>
  <c r="S56" i="2"/>
  <c r="U209" i="2"/>
  <c r="AG158" i="2"/>
  <c r="D19" i="18"/>
  <c r="F16" i="18"/>
  <c r="F82" i="2"/>
  <c r="D284" i="2"/>
  <c r="F158" i="2"/>
  <c r="G158" i="2"/>
  <c r="T327" i="2"/>
  <c r="F11" i="18"/>
  <c r="G209" i="2"/>
  <c r="I158" i="2"/>
  <c r="D327" i="2"/>
  <c r="F284" i="2"/>
  <c r="T355" i="2"/>
  <c r="D27" i="18"/>
  <c r="F19" i="18"/>
  <c r="U252" i="2"/>
  <c r="AG209" i="2"/>
  <c r="S82" i="2"/>
  <c r="L158" i="2"/>
  <c r="L209" i="2"/>
  <c r="S158" i="2"/>
  <c r="U284" i="2"/>
  <c r="AG252" i="2"/>
  <c r="D28" i="18"/>
  <c r="F27" i="18"/>
  <c r="T375" i="2"/>
  <c r="F327" i="2"/>
  <c r="D355" i="2"/>
  <c r="I209" i="2"/>
  <c r="G252" i="2"/>
  <c r="G284" i="2"/>
  <c r="I252" i="2"/>
  <c r="D375" i="2"/>
  <c r="F355" i="2"/>
  <c r="T397" i="2"/>
  <c r="D30" i="18"/>
  <c r="F28" i="18"/>
  <c r="U327" i="2"/>
  <c r="AG284" i="2"/>
  <c r="S209" i="2"/>
  <c r="L252" i="2"/>
  <c r="L284" i="2"/>
  <c r="S252" i="2"/>
  <c r="U355" i="2"/>
  <c r="AG327" i="2"/>
  <c r="D37" i="18"/>
  <c r="F30" i="18"/>
  <c r="T420" i="2"/>
  <c r="F375" i="2"/>
  <c r="D397" i="2"/>
  <c r="I284" i="2"/>
  <c r="G327" i="2"/>
  <c r="G355" i="2"/>
  <c r="I327" i="2"/>
  <c r="D420" i="2"/>
  <c r="F397" i="2"/>
  <c r="T435" i="2"/>
  <c r="D40" i="18"/>
  <c r="F37" i="18"/>
  <c r="U375" i="2"/>
  <c r="AG355" i="2"/>
  <c r="L327" i="2"/>
  <c r="S284" i="2"/>
  <c r="L355" i="2"/>
  <c r="S327" i="2"/>
  <c r="U397" i="2"/>
  <c r="AG375" i="2"/>
  <c r="D46" i="18"/>
  <c r="F40" i="18"/>
  <c r="F420" i="2"/>
  <c r="D435" i="2"/>
  <c r="F435" i="2"/>
  <c r="G375" i="2"/>
  <c r="I355" i="2"/>
  <c r="G397" i="2"/>
  <c r="I375" i="2"/>
  <c r="D50" i="18"/>
  <c r="F46" i="18"/>
  <c r="U420" i="2"/>
  <c r="AG397" i="2"/>
  <c r="S355" i="2"/>
  <c r="L375" i="2"/>
  <c r="L397" i="2"/>
  <c r="S375" i="2"/>
  <c r="U435" i="2"/>
  <c r="AG435" i="2"/>
  <c r="AG420" i="2"/>
  <c r="D53" i="18"/>
  <c r="F53" i="18"/>
  <c r="F50" i="18"/>
  <c r="G420" i="2"/>
  <c r="I397" i="2"/>
  <c r="G435" i="2"/>
  <c r="I435" i="2"/>
  <c r="I420" i="2"/>
  <c r="S397" i="2"/>
  <c r="L420" i="2"/>
  <c r="L435" i="2"/>
  <c r="S435" i="2"/>
  <c r="S420" i="2"/>
</calcChain>
</file>

<file path=xl/sharedStrings.xml><?xml version="1.0" encoding="utf-8"?>
<sst xmlns="http://schemas.openxmlformats.org/spreadsheetml/2006/main" count="889" uniqueCount="608">
  <si>
    <t>Zálohy na pobyty</t>
  </si>
  <si>
    <t>Valné zhromaždenie</t>
  </si>
  <si>
    <t>Rekondičný pobyt</t>
  </si>
  <si>
    <t>Poštovné</t>
  </si>
  <si>
    <t xml:space="preserve">Kancelárske potreby </t>
  </si>
  <si>
    <t>Cestovné</t>
  </si>
  <si>
    <t>Telefón</t>
  </si>
  <si>
    <t xml:space="preserve">Členské </t>
  </si>
  <si>
    <t>Ostatné</t>
  </si>
  <si>
    <t>Poplatky banke</t>
  </si>
  <si>
    <t>DÁTUM</t>
  </si>
  <si>
    <t>POPIS</t>
  </si>
  <si>
    <t>V Ý D A V K Y</t>
  </si>
  <si>
    <t>P R Í J M Y</t>
  </si>
  <si>
    <t>Príjmy</t>
  </si>
  <si>
    <t>Výdavky</t>
  </si>
  <si>
    <t>Kreditný úrok</t>
  </si>
  <si>
    <t>Vedenie účtu</t>
  </si>
  <si>
    <t>Zrážka dane z úroku</t>
  </si>
  <si>
    <t>Pokladňa</t>
  </si>
  <si>
    <t>Banka</t>
  </si>
  <si>
    <t>Prevod</t>
  </si>
  <si>
    <t>KANCELÁRSKE POTREBY</t>
  </si>
  <si>
    <t>CESTOVNÉ</t>
  </si>
  <si>
    <t>TELEFÓN</t>
  </si>
  <si>
    <t>OSTATNÉ</t>
  </si>
  <si>
    <t>POPLATKY BANKE</t>
  </si>
  <si>
    <t>POŚTOVNÉ</t>
  </si>
  <si>
    <t>ZRÁŹKA DANE Z ÚROKU</t>
  </si>
  <si>
    <t>ĆLENSKÉ PRÍSPEVKY</t>
  </si>
  <si>
    <t>2 PERCENTÁ Z DANÍ FO a PO</t>
  </si>
  <si>
    <t>PRIPÍSANÉ ÚROKY V BANKE</t>
  </si>
  <si>
    <t>Dary</t>
  </si>
  <si>
    <t>DOKLAD</t>
  </si>
  <si>
    <t>2% z DP PO a FO</t>
  </si>
  <si>
    <t>Príjem</t>
  </si>
  <si>
    <t>Výdaj</t>
  </si>
  <si>
    <t>PRIEBEŽNÉ POLOŽKY</t>
  </si>
  <si>
    <t>Zostatok</t>
  </si>
  <si>
    <t>S P O L U</t>
  </si>
  <si>
    <t>PHM</t>
  </si>
  <si>
    <t xml:space="preserve"> EFCCA</t>
  </si>
  <si>
    <t>EFCCA</t>
  </si>
  <si>
    <t>Registračný poplatok NON HANDICAP Incheba</t>
  </si>
  <si>
    <t>P R E V O D</t>
  </si>
  <si>
    <t>Výpis, poštovné</t>
  </si>
  <si>
    <t>Poplatok za výber v hotovosti</t>
  </si>
  <si>
    <t>Občianske združenie Slovak Crohn Club</t>
  </si>
  <si>
    <t>FINANČNÉ DARY</t>
  </si>
  <si>
    <t>ZÁLOHOVÉ POPLATKY NA POBYTY</t>
  </si>
  <si>
    <t>Rekondičný pobyt Štrbské Pleso</t>
  </si>
  <si>
    <t>ÚHRADY ZA POBYTY</t>
  </si>
  <si>
    <t>J Ú SCC 2 0 1 5</t>
  </si>
  <si>
    <t>VZ+20.v.EFCCA Š.Pleso</t>
  </si>
  <si>
    <t>VZ + 20.výročie EFCCA Štrbské Pleso</t>
  </si>
  <si>
    <t>P r í j e m  s p o l u  2 0 1 5</t>
  </si>
  <si>
    <t>V ý d a j  2 0 1 5</t>
  </si>
  <si>
    <t>V ý d a j  s p o l u   2 0 1 5</t>
  </si>
  <si>
    <t>Stav BÚ   k  1.01.2015</t>
  </si>
  <si>
    <t>Pokladňa k  1.01.2015</t>
  </si>
  <si>
    <t>S p o l u   k  1.01.2015</t>
  </si>
  <si>
    <t>C E L K O M  p r í j e m  2 0 1 5</t>
  </si>
  <si>
    <t>C E L K O M     v ý d a j  2 0 1 5</t>
  </si>
  <si>
    <t>ČLENSKÉ 2015 Ďuričová Jana</t>
  </si>
  <si>
    <t>VZ Štrbské Pleso Ing. Bicáková-Waskeyová Ľubica Rožňava</t>
  </si>
  <si>
    <t>VZ Štrbské Pleso Ďuričová Jana a Ladislav</t>
  </si>
  <si>
    <t>ČLENSKÉ 2015 Charvátová Ivana</t>
  </si>
  <si>
    <t xml:space="preserve">ČLENSKÉ 2015 a VZ Štrbské Pleso Čierna Júlia a priateľ </t>
  </si>
  <si>
    <t>DAR Čierna Júlia</t>
  </si>
  <si>
    <t>VRÁTENIE zálohy na VZ Š.Pleso Benová</t>
  </si>
  <si>
    <t>vrátenie zálohy</t>
  </si>
  <si>
    <t>Benová</t>
  </si>
  <si>
    <t>ČLENSKÉ 2015 Peková Monika</t>
  </si>
  <si>
    <t>VZ Štrbské Pleso Goecze Juraj</t>
  </si>
  <si>
    <t>ČLENSKÉ 2015 a VZ Štrbské Pleso Mihók Emil</t>
  </si>
  <si>
    <t>VZ Štrbské Pleso Svatoň Peter a manželka</t>
  </si>
  <si>
    <t>ČLENSKÉ 2015 Kovačiková Nina</t>
  </si>
  <si>
    <t>VZ Štrbské Pleso Pažičanová Katarína + jedna osoba</t>
  </si>
  <si>
    <t>VZ Štrbské Pleso Vallas Ján, Takáč Jozef</t>
  </si>
  <si>
    <t>ČLENSKÉ 2015 a VZ Štrbské Pleso Záhumenský Juraj + 1 osoba</t>
  </si>
  <si>
    <t xml:space="preserve">VZ Štrbské Pleso Drenko Jozef </t>
  </si>
  <si>
    <t>VZ Štrbské Pleso manželka a syn Peter Gergely</t>
  </si>
  <si>
    <t xml:space="preserve">ČLENSKÉ 2015 Ing.Potanka Peter </t>
  </si>
  <si>
    <t>ČLENSKÉ 2015 a VZ Štrbské Pleso Káčeriková Lenka</t>
  </si>
  <si>
    <t>Registračný poplatok</t>
  </si>
  <si>
    <t>NON HANDICAP</t>
  </si>
  <si>
    <t>Členské EFCCA 2015</t>
  </si>
  <si>
    <t>ČLENSKÉ 2015 Veselský Jozef</t>
  </si>
  <si>
    <t>VÝBER V HOTOVOSTI</t>
  </si>
  <si>
    <t>Kreditný úrok vyplatenie</t>
  </si>
  <si>
    <t>Poplatky za platby spolu</t>
  </si>
  <si>
    <t>J A N U Á R  2015</t>
  </si>
  <si>
    <t>F E B R U Á R  2015</t>
  </si>
  <si>
    <t>M A R E C  2015</t>
  </si>
  <si>
    <t>A P R Í L  2015</t>
  </si>
  <si>
    <t>M Á J  2015</t>
  </si>
  <si>
    <t>J Ú N  2015</t>
  </si>
  <si>
    <t>J Ú L  2015</t>
  </si>
  <si>
    <t>A U G U S T  2015</t>
  </si>
  <si>
    <t>S E P T E M B E R  2015</t>
  </si>
  <si>
    <t>O K T Ó B E R  2015</t>
  </si>
  <si>
    <t>N O V E M B E R  2015</t>
  </si>
  <si>
    <t>D E C E M B E R  2015</t>
  </si>
  <si>
    <t>Čierna Júlia</t>
  </si>
  <si>
    <t>ČLENSKÉ 2015 Hovorková Sylvia</t>
  </si>
  <si>
    <t>ČLENSKÉ 2015 Jurigová Jarmila</t>
  </si>
  <si>
    <t>ČLENSKÉ 2015 Tomčalová Helena</t>
  </si>
  <si>
    <t>ČLENSKÉ 2015 Haluška Marián</t>
  </si>
  <si>
    <t>ČLENSKÉ 2015 Majtás Ivan Stará Turá</t>
  </si>
  <si>
    <t xml:space="preserve">ČLENSKÉ 2015 Ing.Krajčovič </t>
  </si>
  <si>
    <t>ČLENSKÉ 2015 Tkáč Peter</t>
  </si>
  <si>
    <t>ČLENSKÉ 2015 Koprivňansky Boleslav</t>
  </si>
  <si>
    <t>ČLENSKÉ 2015 Macicha Ľubomír</t>
  </si>
  <si>
    <t>ČLENSKÉ 2015, 2014 Houbová Vilma</t>
  </si>
  <si>
    <t>10+10 2014</t>
  </si>
  <si>
    <t xml:space="preserve">ČLENSKÉ 2015, 2014 Candráková Mária </t>
  </si>
  <si>
    <t>ČLENSKÉ 2015 Maliniak Ján, Zvolen</t>
  </si>
  <si>
    <t>ČLENSKÉ 2015 Maliniaková Daniela, Zvolen</t>
  </si>
  <si>
    <t>ČLENSKÉ 2015 Ing.Bicáková-Waskeyová Ľudmila, Rožňava</t>
  </si>
  <si>
    <t>ČLENSKÉ 2015 Slaná Janet</t>
  </si>
  <si>
    <t>ČLENSKÉ 2015 Krenčanová Irenka</t>
  </si>
  <si>
    <t>ČLENSKÉ 2015 Bašistová Jana</t>
  </si>
  <si>
    <t>ČLENSKÉ 2015, 2014 Boledovič Albert</t>
  </si>
  <si>
    <t>DOTÁCIA POKLADNE</t>
  </si>
  <si>
    <t>Pôžička Asociácii na ochranu práv pacientov SR</t>
  </si>
  <si>
    <t>ČLENSKÉ 2015 Rejdová Lýdia</t>
  </si>
  <si>
    <t>ČLENSKÉ 2015 Šoltés Jozef</t>
  </si>
  <si>
    <t>ČLENSKÉ 2015 Ing.Straková Erika</t>
  </si>
  <si>
    <t>ČLENSKÉ 2015 Baránek Ján</t>
  </si>
  <si>
    <t>ČLENSKÉ 2015 Nemčovičová Alena</t>
  </si>
  <si>
    <t xml:space="preserve">ČLENSKÉ 2015 Bíla Juraj </t>
  </si>
  <si>
    <t>ČLENSKÉ 2015 Ivančíková Veronika</t>
  </si>
  <si>
    <t>ČLENSKÉ 2015 Andorová Oľga</t>
  </si>
  <si>
    <t>ČLENSKÉ 2015 Kajan Marcel</t>
  </si>
  <si>
    <t>ČLENSKÉ 2015 Bačík Ján</t>
  </si>
  <si>
    <t>ČLENSKÉ 2015 Rossnerová Alžbeta</t>
  </si>
  <si>
    <t>ČLENSKÉ 2015 Mgr.Lukáčová Zuzana</t>
  </si>
  <si>
    <t>ČLENSKÉ 2015 Csémyová Lucia</t>
  </si>
  <si>
    <t>ČLENSKÉ 2015 Záhumenský Juraj</t>
  </si>
  <si>
    <t>ČLENSKÉ 2015 Kašperová Silvia</t>
  </si>
  <si>
    <t>ČLENSKÉ 2015 Vaneková Viera</t>
  </si>
  <si>
    <t>ČLENSKÉ 2015 Štovčík Viliam</t>
  </si>
  <si>
    <t>ČLENSKÉ 2015 Goecze Juraj</t>
  </si>
  <si>
    <t>Slovak Crohn Club daň MV SR</t>
  </si>
  <si>
    <t>SCC daň MV SR</t>
  </si>
  <si>
    <t>/ za dotáciu/</t>
  </si>
  <si>
    <t>Poplatky za platby</t>
  </si>
  <si>
    <t>ČLENSKÉ 2015, 2014 Vallas Ján, Takáč Jozef</t>
  </si>
  <si>
    <t>ČLENSKÉ 2015 Števurková Viola</t>
  </si>
  <si>
    <t>ČLENSKÉ 2015 Štetina Erik</t>
  </si>
  <si>
    <t>ČLENSKÉ 2015 Ondriašová Veronika</t>
  </si>
  <si>
    <t>ČLENSKÉ 2015 Malobická Ľudmila</t>
  </si>
  <si>
    <t>ČLENSKÉ 2015 Práznovská Jaroslava</t>
  </si>
  <si>
    <t>ČLENSKÉ 2015 Pažičanová Katarína</t>
  </si>
  <si>
    <t>ČLENSKÉ 2015 Ing. Šugár Tomáš</t>
  </si>
  <si>
    <t>ČLENSKÉ 2015 Bolebruchová Kristína</t>
  </si>
  <si>
    <t>ČLENSKÉ 2015,2014 Kubáňová Oľga</t>
  </si>
  <si>
    <t>Registrácia WC kompas 26.02.2015-25.02.2016</t>
  </si>
  <si>
    <t>Registrácia WC Kompas</t>
  </si>
  <si>
    <t>ČLENSKÉ 2015 Beňová Eva</t>
  </si>
  <si>
    <t>ČLENSKÉ 2015 Ťapušíková Darina</t>
  </si>
  <si>
    <t>ČLENSKÉ 2015 Kováčová Renka</t>
  </si>
  <si>
    <t>Kniha Život s Crohnovou chorobou pre Hrebeň Jozef, Zohor</t>
  </si>
  <si>
    <t>Vrátenie POŽIČKY Asociácia na ochranu práv pacientov</t>
  </si>
  <si>
    <t>ČLENSKÉ 2015 Daňo Štefan</t>
  </si>
  <si>
    <t>ČLENSKÉ 2015 Benovičová Emília</t>
  </si>
  <si>
    <t>VZ, EDUKAČNÉ STRETNUTIE Straková Erika</t>
  </si>
  <si>
    <t>VZ, EDUKAČNÉ STRETNUTIE Š.Pleso Malobická Ľudmila</t>
  </si>
  <si>
    <t>?</t>
  </si>
  <si>
    <t>ČLENSKÉ 2015, VZ, EDUKAČNÉ STRETNUTIE Táčovi 2+1</t>
  </si>
  <si>
    <t>ČLENSKÉ 2015 Ing. Mižíková Lenka</t>
  </si>
  <si>
    <t>ČLENSKÉ 2015 Simonová Etela Rožňava</t>
  </si>
  <si>
    <t>VZ, EDUKAČNÉ STRETNUTIE Š.Pleso Ing.Šugár Tomáš</t>
  </si>
  <si>
    <t>VZ, EDUKAČNÉ STRETNUTIE Š.Pleso Krenčanovci</t>
  </si>
  <si>
    <t>VZ, EDUKAČNÉ STRETNUTIE Nemčovičová Alenka +2</t>
  </si>
  <si>
    <t>ČLENSKÉ 2015 Uríková Anna</t>
  </si>
  <si>
    <t>ČLENSKÉ 2015 Penzová Ivana</t>
  </si>
  <si>
    <t>VZ, EDUKAČNÉ STRETNUTIE Š.Pleso Benová Eva</t>
  </si>
  <si>
    <t>ČLENSKÉ 2015, VZ, EDUKAČNÉ STRETNUTIE Mančovič Ilja+1,+ 2 deti do 3rokov</t>
  </si>
  <si>
    <t>VZ, EDUKAČNÉ STRETNUTIE Š.Pleso Ondriašová Veronika+1</t>
  </si>
  <si>
    <t>ČLENSKÉ 2015 Bugárová Katarína</t>
  </si>
  <si>
    <t>ČLENSKÉ 2015 Liptáková Darina, Košice</t>
  </si>
  <si>
    <t>VZ, EDUKAČNÉ STRETNUTIE Š.Pleso Andorová Oľga</t>
  </si>
  <si>
    <t>VZ, EDUKAČNÉ STRETNUTIE Š.Pleso syn pani Andorovej</t>
  </si>
  <si>
    <t>ČLENSKÉ 2015,VZ, EDUKAČNÉ STRETNUTIE Š.Pleso Bod Boris 2x</t>
  </si>
  <si>
    <t>ČLENSKÉ 2015 Táčovský Ľubomír</t>
  </si>
  <si>
    <t>ČLENSKÉ 2015 Varga Ján, Slnečná 14, Šala-Veča</t>
  </si>
  <si>
    <t>ČLENSKÉ 2015 Mgr. Csóková Jana</t>
  </si>
  <si>
    <t>VZ, EDUKAČNÉ STRETNUTIE Š.Pleso Liptáková Darina+3x</t>
  </si>
  <si>
    <t>VZ, EDUKAČNÉ STRETNUTIE Š.Pleso Táčovský Ľubomír</t>
  </si>
  <si>
    <t>VZ, EDUKAČNÉ STRETNUTIE Š.Pleso Mgr.Csóková Janka, Stašák</t>
  </si>
  <si>
    <t>VZ, EDUKAČNÉ STRETNUTIE Š.Pleso Maliniak Ján</t>
  </si>
  <si>
    <t>VZ, EDUKAČNÉ STRETNUTIE Š.Pleso Maliniaková Daniela</t>
  </si>
  <si>
    <t>VZ, EDUKAČNÉ STRETNUTIE Š.Pleso Uríková Anna</t>
  </si>
  <si>
    <t xml:space="preserve">ČLENSKÉ 2015 Valášková Zuzana </t>
  </si>
  <si>
    <t>ČLENSKÉ 2015 Lackovič Štefan</t>
  </si>
  <si>
    <t>VZ, EDUKAČNÉ STRETNUTIE Š.Pleso Lackovič Štefan</t>
  </si>
  <si>
    <t>ČLENSKÉ 2015 Gregorová Ľudmila</t>
  </si>
  <si>
    <t>VZ, EDUKAČNÉ STRETNUTIE Š.Pleso Ivančíková Veronika</t>
  </si>
  <si>
    <t>ČLENSKÉ 2015, VZ, EDUKAČNÉ STRETNUTIE Š.Pleso Puterová Blažena</t>
  </si>
  <si>
    <t>ČLENSKÉ 2015,VZ, EDUKAČNÉ STRETNUTIE Š.Pleso Gávorová</t>
  </si>
  <si>
    <t>ČLENSKÉ 2015 Lilgová Marcela</t>
  </si>
  <si>
    <t>VZ, EDUKAČNÉ STRETNUTIE Š.Pleso Lilgová Marcela</t>
  </si>
  <si>
    <t>LETENKY Charvátová, Štovčík</t>
  </si>
  <si>
    <t>ČLENSKÉ 2015 Ing.Klačmanová Andrea</t>
  </si>
  <si>
    <t>ČLENSKÉ 2015 Gajdičiarová Emília</t>
  </si>
  <si>
    <t>VZ, EDUKAČNÉ STRETNUTIE Š.Pleso Štovčík Viliam</t>
  </si>
  <si>
    <t>VZ, EDUKAČNÉ STRETNUTIE Š.Pleso Koprivňanský Boleslav</t>
  </si>
  <si>
    <t>VZ, EDUKAČNÉ STRETNUTIE Š.Pleso Gajdičiarová Emília</t>
  </si>
  <si>
    <t>ČLENSKÉ 2015, VZ, EDUKAČNÉ STRETNUTIE Š.Pleso Pémová Oľga+1</t>
  </si>
  <si>
    <t>VZ, EDUKAČNÉ STRETNUTIE Š.Pleso Penzová Ivana</t>
  </si>
  <si>
    <t>ČLENSKÉ 2015 Ing.Bakoš Martin CSc</t>
  </si>
  <si>
    <t>VZ, EDUKAČNÉ STRETNUTIE BačíkJán</t>
  </si>
  <si>
    <t>ČLENSKÉ 2015 Gergely, Drenko</t>
  </si>
  <si>
    <t>VZ, EDUKAČNÉ STRETNUTIE Š.Pleso Vančo Jozef +1</t>
  </si>
  <si>
    <t>VZ, EDUKAČNÉ STRETNUTIE Š.Pleso Daňo Štefan + 1</t>
  </si>
  <si>
    <t>VZ, EDUKAČNÉ STRETNUTIE Š.Pleso Candrák Adam+2</t>
  </si>
  <si>
    <t>ČLENSKÉ 2015, VZ, EDUKAČNÉ STRETNUTIE Š.Pleso Jánošiková Gabriela</t>
  </si>
  <si>
    <t>VZ, EDUKAČNÉ STRETNUTIE Š.Pleso Peková Monika + 1(Miro)</t>
  </si>
  <si>
    <t>ČLENSKÉ 2015, VZ, EDUKAČNÉ STRETNUTIE Š.Pleso Filipová Janka</t>
  </si>
  <si>
    <t>VZ, EDUKAČNÉ STRETNUTIE Š.Pleso Vandák Jozef+1</t>
  </si>
  <si>
    <t>VRÁTENIE ZÁLOHY VZ Š.Pleso Penzová / rodinní prísl.</t>
  </si>
  <si>
    <t>vrátenie Penzovej</t>
  </si>
  <si>
    <t>rodinní prísl.</t>
  </si>
  <si>
    <t>ČLENSKÉ 2015, VZ, EDUKAČNÉ STRETNUTIE Š.Pleso Krištof Štefan</t>
  </si>
  <si>
    <t>VZ, EDUKAČNÉ STRETNUTIE Š.Pleso Houbová, Houba</t>
  </si>
  <si>
    <t>ČLENSKÉ 2015 Šándor Ján</t>
  </si>
  <si>
    <t>ČLENSKÉ 2015, 2014 Vančo Jozef</t>
  </si>
  <si>
    <t>VZ, EDUKAČNÉ STRETNUTIE Š.Pleso Šandor Ján</t>
  </si>
  <si>
    <t xml:space="preserve">Zrážka dane z úroku </t>
  </si>
  <si>
    <t>ČLENSKÉ 2015,VZ, EDUKAČNÉ STRETNUTIE Š.Pleso Takács Tibor</t>
  </si>
  <si>
    <t>ČLENSKÉ 2015, VZ, EDUKAČNÉ STRETNUTIE Š.Pleso Fehérová+1</t>
  </si>
  <si>
    <t>Výdavky Charvátová - poštovné (tričká na deň IBD)</t>
  </si>
  <si>
    <t>VÝDAVKY Kováčová-poštovné, obálky</t>
  </si>
  <si>
    <t>ČLENSKÉ 2015 Luprichová Jana , nar.14.05.1985</t>
  </si>
  <si>
    <t>VZ Štrbské Pleso Anna Závodská</t>
  </si>
  <si>
    <t>ČLENSKÉ 2015 Barcík Peter Levice</t>
  </si>
  <si>
    <t>VZ Štrebské Pleso Kováč Ľubomír, rodinný príslušník</t>
  </si>
  <si>
    <t>YEAGON a.s.</t>
  </si>
  <si>
    <t>popl. Zverejnenie 2%</t>
  </si>
  <si>
    <t>vrátenie VZ Š.P.</t>
  </si>
  <si>
    <t>Andorová Oľga</t>
  </si>
  <si>
    <t>Klimičeková</t>
  </si>
  <si>
    <t>Houbová</t>
  </si>
  <si>
    <t>ČLENSKÉ 2015 Ilavská Henrieta Bojnice</t>
  </si>
  <si>
    <t>ČLENSKÉ 2015 Baranovič Michal</t>
  </si>
  <si>
    <t>ČLENSKÉ 2015 Koreničová Renáta, Bojnice</t>
  </si>
  <si>
    <t>ČLENSKÉ 2015 Šperková Nikola, Bojnice</t>
  </si>
  <si>
    <t>ČLENSKÉ 2015 Struhár Marián, Bojnice</t>
  </si>
  <si>
    <t>ČLENSKÉ 2015 Pupkai Michal</t>
  </si>
  <si>
    <t>ČLENSKÉ 2015 Pastornický Gabriel</t>
  </si>
  <si>
    <t>ÚHRADA FA VZ a EDUKAČNÉ STRETNUTIE Š.Pleso</t>
  </si>
  <si>
    <t>ČLENSKÉ 2015 Jankovič Marko Šterusy 98, 922 03 Vrbové</t>
  </si>
  <si>
    <t>ČLENSKÉ 2015 Tatliak Ondrej, Bojnice</t>
  </si>
  <si>
    <t>ČLENSKÉ 2015 Ďuračiová Renáta, Bojnice</t>
  </si>
  <si>
    <t>ČLENSKÉ 2015 Vorošová Katarína, Bojnice</t>
  </si>
  <si>
    <t>ČLENSKÉ 2015 Gromová Adriana, Bojnice</t>
  </si>
  <si>
    <t>ČLENSKÉ 2015 Macáš Zdenko Levoča</t>
  </si>
  <si>
    <t xml:space="preserve">ČLENSKÉ 2015 Šalata Ján, Bojnice </t>
  </si>
  <si>
    <t>ČLENSKÉ 2015 Grofová Katarína</t>
  </si>
  <si>
    <t>ČLENSKÉ 2015 Wachsmannová Lenka, Bojnice</t>
  </si>
  <si>
    <t>ČLENSKÉ 2015 Szabolcs Dusa</t>
  </si>
  <si>
    <t>ČLENSKÉ 2015 Sziladyiová , Bojnice</t>
  </si>
  <si>
    <t>ČLENSKÉ 2015 Duhonová Melánia, Bojnice</t>
  </si>
  <si>
    <t>VÝBER V HOTOVOSTI - MDD Bojnice</t>
  </si>
  <si>
    <t>Poplatok banke za výber v hotovosti</t>
  </si>
  <si>
    <t>CESTOVNÝ PRÍKAZ zahraničie Charvátová VZ EFCCA Brusel</t>
  </si>
  <si>
    <t>CP Charvátová</t>
  </si>
  <si>
    <t>CESTOVNÝ PRÍKAZ zahraničie Štovčík VZ EFCCA Brusel</t>
  </si>
  <si>
    <t>CP Štovčík</t>
  </si>
  <si>
    <t>2% Z DANÍ FO a PO</t>
  </si>
  <si>
    <t>ČLENSKÉ 2015 slovenská pošta</t>
  </si>
  <si>
    <t>DAR Merck Sharp Dohhme s.r.o.</t>
  </si>
  <si>
    <t>DAR Nutrícia</t>
  </si>
  <si>
    <t>REKONDIČNÝ POBYT T.LOMNICA Šándor Ján</t>
  </si>
  <si>
    <t>REKONDIČNÝ POBYT T.LOMNICA Penzová Ivana</t>
  </si>
  <si>
    <t>REKONDIČNÝ POBYT T.LOMNICA Benová Eva</t>
  </si>
  <si>
    <t>REKONDIČNÝ POBYT T.LOMNICA Nemčovičová doplatok</t>
  </si>
  <si>
    <t>REKONDIČNÝ POBYT T.LOMNICA Charvátová Ivana</t>
  </si>
  <si>
    <t>REKONDIČNÝ POBYT T.LOMNICA Janošíková Gabriela</t>
  </si>
  <si>
    <t>REKONDIČNÝ POBYT T.LOMNICA Filipová Jana</t>
  </si>
  <si>
    <t>REKONDIČNÝ POBYT T.LOMNICA Štovčík Viliam</t>
  </si>
  <si>
    <t>REKONDIČNÝ POBYT T.LOMNICA Puterová Blažena, Gavorová Silvia</t>
  </si>
  <si>
    <t>DAR ABBVIE</t>
  </si>
  <si>
    <t>REKONDIČNÝ POBYT T.LOMNICA Káčeriková Lenka</t>
  </si>
  <si>
    <t>REKONDIČNÝ POBYT T.LOMNICA Krištof Štefan</t>
  </si>
  <si>
    <t>REKONDIČNÝ POBYT T.LOMNICA Záhumenský Štefan</t>
  </si>
  <si>
    <t>REKONDIČNÝ POBYT T.LOMNICA Lackovič Štefan</t>
  </si>
  <si>
    <t>REKONDIČNÝ POBYT T.LOMNICA Feherová Terézia</t>
  </si>
  <si>
    <t>REKONDIČNÝ POBYT T.LOMNICA Krenčanová Irena</t>
  </si>
  <si>
    <t>REKONDIČNÝ POBYT T.L. A ČLENSKÉ 2015 Hrneková</t>
  </si>
  <si>
    <t>DOTÁCIA MPSV a R SR</t>
  </si>
  <si>
    <t>REKONDIČNÝ POBYT T.LOMNICA Majtas Ivan</t>
  </si>
  <si>
    <t>ČLENSKÉ 2014 a 2015 Mrnčová Zdena</t>
  </si>
  <si>
    <t>REKONDIČNÝ POBYT T.LOMNICA Mihók Emil</t>
  </si>
  <si>
    <t>REKONDIČNÝ POBYT T.LOMNICA Daňo Štefan</t>
  </si>
  <si>
    <t>REKONDIČNÝ POBYT T.LOMNICA Ing.Tarasovič Jozef 160,-</t>
  </si>
  <si>
    <t>REKONDIČNÝ POBYT T.LOMNICA Linek Bohuš 80,-</t>
  </si>
  <si>
    <t>REKONDIČNÝ POBYT T.L. A ČLENSKÉ 2015 Ing.Macho Miloš</t>
  </si>
  <si>
    <t>REKONDIČNÝ POBYT T.L. A ČLENSKÉ 2015 Chrenko Rastislav,Bachar Peter</t>
  </si>
  <si>
    <t>J A N U Á R   2 0 1 5</t>
  </si>
  <si>
    <t>I.2015</t>
  </si>
  <si>
    <t>II.2015</t>
  </si>
  <si>
    <t>F E B R U Á R   2 0 1 5</t>
  </si>
  <si>
    <t>III.2015</t>
  </si>
  <si>
    <t>M A R E C   2 0 1 5</t>
  </si>
  <si>
    <t>02:04.2015</t>
  </si>
  <si>
    <t xml:space="preserve">ČLENSKÉ 2015,VZ, EDUKAČNÉ STRETNUTIE Š.Pleso Hašková K. </t>
  </si>
  <si>
    <t xml:space="preserve">ČLENSKÉ 2015,VZ, EDUKAČNÉ STRETNUTIE Š.Pleso Jurkovičová G. </t>
  </si>
  <si>
    <t>január</t>
  </si>
  <si>
    <t>február</t>
  </si>
  <si>
    <t>marec</t>
  </si>
  <si>
    <t>Perá vínové Slovak Crohn Club</t>
  </si>
  <si>
    <t xml:space="preserve">perá na VZ </t>
  </si>
  <si>
    <t>Perá titanové Slovak Crohn Club</t>
  </si>
  <si>
    <t>ČLENSKÉ 2015 Klimiček Ernest</t>
  </si>
  <si>
    <t>Registrácia 2 osoby IBD deň Nitra</t>
  </si>
  <si>
    <t>registrácia IBD deň Nitra</t>
  </si>
  <si>
    <t>VRÁTENIE ZÁLOHY VZ Š.Pleso Andorová</t>
  </si>
  <si>
    <t>vrátenie Andorová</t>
  </si>
  <si>
    <t>ČLENSKÉ 2015 Dolinajová Renáta, Hrnčiarovce nad Parnou</t>
  </si>
  <si>
    <t>ČLENSKÉ 2015 Martanovičová Viera</t>
  </si>
  <si>
    <t>ČLENSKÉ 2015,VZ, EDUKAČNÉ STRETNUTIE Š.Pleso Lenčešová Anna, Čadca</t>
  </si>
  <si>
    <t>FRESENIUS KABI</t>
  </si>
  <si>
    <t>ČLENSKÉ 2015 Mečiarová Daniela</t>
  </si>
  <si>
    <t>ČLENSKÉ 2015,VZ, EDUKAČNÉ STRETNUTIE Š.Pleso Zemková Ľubka</t>
  </si>
  <si>
    <t>VZ, EDUKAČNÉ STRETNUTIE Š.Pleso Klimiček+1</t>
  </si>
  <si>
    <t xml:space="preserve">ČLENSKÉ 2015,VZ, EDUKAČNÉ STRETNUTIE Š.Pleso Charvátová+1 </t>
  </si>
  <si>
    <t>ČLENSKÉ 2015 Brezáni Miloš</t>
  </si>
  <si>
    <t>ČLENSKÉ 2015 Kopčeková Silvia</t>
  </si>
  <si>
    <t>REKONDIČNÝ POBYT T.LOMNICA Bačík Ján</t>
  </si>
  <si>
    <t>ČLENSKÉ 2015 Machová Magdaléna</t>
  </si>
  <si>
    <t>júl</t>
  </si>
  <si>
    <t>IV.2015</t>
  </si>
  <si>
    <t>A P R Í L   2 0 1 5</t>
  </si>
  <si>
    <t>V.2015</t>
  </si>
  <si>
    <t>M Á J   2 0 1 5</t>
  </si>
  <si>
    <t>VI.2015</t>
  </si>
  <si>
    <t>J Ú N   2 0 1 5</t>
  </si>
  <si>
    <t>VII.2015</t>
  </si>
  <si>
    <t>J Ú L   2 0 1 5</t>
  </si>
  <si>
    <t>apríl</t>
  </si>
  <si>
    <t>máj</t>
  </si>
  <si>
    <t>jún</t>
  </si>
  <si>
    <t>IBD deti Bojnice</t>
  </si>
  <si>
    <t>ZÁLOHA NA RP T.Lomnica hotel Urán</t>
  </si>
  <si>
    <t>REKONDIČNÝ POBYT T.LOMNICA Drenko Jozef</t>
  </si>
  <si>
    <t>REKONDIČNÝ POBYT T.LOMNICA Vančo Jozef</t>
  </si>
  <si>
    <t>ČLENSKÉ 2015 Strmenská</t>
  </si>
  <si>
    <t>ČLENSKÉ 2015 Vachan Peter</t>
  </si>
  <si>
    <t>ČLENSKÉ 2015 Budaiová Timea</t>
  </si>
  <si>
    <t>VÝDAVKY Koprivniansky Bolek letenka a konf.popl. Tampere</t>
  </si>
  <si>
    <t>ČLENSKÉ 2015 Pyskatá Katarína</t>
  </si>
  <si>
    <t>VRÁTENIE ZÁLOHY RP T.Lomnica Kačeríková Lenka</t>
  </si>
  <si>
    <t>vrátenie Kačeríková</t>
  </si>
  <si>
    <t xml:space="preserve">registrácia web </t>
  </si>
  <si>
    <t>Registrácia web Slovak Crohn Club</t>
  </si>
  <si>
    <t>REKONDIČNÝ POBYT T.LOMNICA Kováčová Renka 50%, čl.preds</t>
  </si>
  <si>
    <t>REKONDIČNÝ POBYT T.LOMNICA Bodová Alena 80,-???</t>
  </si>
  <si>
    <t>REKONDIČNÝ POBYT T.LOMNICA Mrnčová Zdenka</t>
  </si>
  <si>
    <t>ČLENSKÉ 2015 Geclerová, Baranová Lucia</t>
  </si>
  <si>
    <t>VRÁTENIE ZÁLOHY RP T.Lomnica Benová Eva</t>
  </si>
  <si>
    <t>vrátenie Benová Eva</t>
  </si>
  <si>
    <t>Registračný poplatok GAE Bardejov Števurková</t>
  </si>
  <si>
    <t>registracia GAE Bardejov</t>
  </si>
  <si>
    <t>Števurková</t>
  </si>
  <si>
    <t>Slovenská pošta</t>
  </si>
  <si>
    <t>ČLENSKÉ 2015 Blaha Ján</t>
  </si>
  <si>
    <t>VIII.2015</t>
  </si>
  <si>
    <t>A U G U S T   2 0 1 5</t>
  </si>
  <si>
    <t>august</t>
  </si>
  <si>
    <t>ČLENSKÉ 2015 Hulková Viera</t>
  </si>
  <si>
    <t>ČLENSKÉ 2015 Ozogáňová Viera, Trnava</t>
  </si>
  <si>
    <t>ČLENSKÉ 2015 Papová Štefánia,Veľký Biel</t>
  </si>
  <si>
    <t>ČLENSKÉ 2015 Dráček František, Dolná Marinová</t>
  </si>
  <si>
    <t>ČLENSKÉ 2015 a VZ Štrbské Pleso Linek Bohuš, Olešná</t>
  </si>
  <si>
    <t>ČLENSKÉ 2015, VZ, EDUKAČNÉ Štrbskké Pleso  Koprivňanský Boleslav</t>
  </si>
  <si>
    <t>ČLENSKÉ 2015 a VZ Štrbské Pleso Ing.Tarasovič Jozef, Ľubotice+1</t>
  </si>
  <si>
    <t>VZ, EDUKAČNÉ Štrbské Pleso Ozogáňová Viera, Trnava</t>
  </si>
  <si>
    <t>ČLENSKÉ 2015, VZ, EDUKAČNÉ Štrbské Pleso Štenko Štefan, Prešov</t>
  </si>
  <si>
    <t>ČLENSKÉ2015 Rajecová Anna, Bratislava</t>
  </si>
  <si>
    <t>VZ, EDUKAČNÉ STRETNUTIE Š.Pleso Timko Jaroslav + 1, Prešov</t>
  </si>
  <si>
    <t>ČLENSKÉ 2015 Timko Jaroslav, Prešov</t>
  </si>
  <si>
    <t>ČLENSKÉ 2015PhDr Kováčová Emília, Mýtne Ludany</t>
  </si>
  <si>
    <t>YEAGON a.s. 19.05.2015-18.05.2016</t>
  </si>
  <si>
    <t>ČLENSKÉ 2015 Valíčeková</t>
  </si>
  <si>
    <t>ČLENSKÉ 2015 Sláviková Marta, Bojnice</t>
  </si>
  <si>
    <t>ČLENSKÉ 2015 Ing.Polačeková Marta</t>
  </si>
  <si>
    <t>Registrácia, poplatok 2%DP FO a PO</t>
  </si>
  <si>
    <t>VRÁTENIE ZÁLOHY VZ Š.Pleso Andorová Oľga</t>
  </si>
  <si>
    <t>VRÁTENIE ZÁLOHY VZ Š.Pleso Klimičeková</t>
  </si>
  <si>
    <t>VRÁTENIE ZÁLOHY... Houbová</t>
  </si>
  <si>
    <t>ČLENSKÉ 2015 Vydrová  Ľudmila, Bratislava</t>
  </si>
  <si>
    <t>REKONDIČNÝ POBYT T.LOMNICA Štenko Štefan, Prešov</t>
  </si>
  <si>
    <t>REKONDIČNÝ POBYT T.LOMNICA Takáč Tibor, Zemné</t>
  </si>
  <si>
    <t>POPD1501</t>
  </si>
  <si>
    <t>POVD1501</t>
  </si>
  <si>
    <t>POVD1502</t>
  </si>
  <si>
    <t>VÝDAVKY Števurková - poštovné</t>
  </si>
  <si>
    <t>VÝDAVKY Charvátová - poštovné (tričká na IBD Slovinsko</t>
  </si>
  <si>
    <t>POVD1503</t>
  </si>
  <si>
    <t>VÝDAVKY Kováčová Renka - poštovné, 50ks obálok</t>
  </si>
  <si>
    <t>POVD1504</t>
  </si>
  <si>
    <r>
      <rPr>
        <sz val="10"/>
        <color indexed="10"/>
        <rFont val="Arial"/>
      </rPr>
      <t xml:space="preserve">ZÁLOHA NA VÝDAVKY </t>
    </r>
    <r>
      <rPr>
        <sz val="10"/>
        <rFont val="Arial"/>
      </rPr>
      <t>Števurková VZ, Edukačné stretnutie Š.P.</t>
    </r>
  </si>
  <si>
    <t>POPD1502</t>
  </si>
  <si>
    <t>POVD1505</t>
  </si>
  <si>
    <t>POVD1506</t>
  </si>
  <si>
    <t>VÝDAVKY Kováčová Renka - poštovné, ostatné</t>
  </si>
  <si>
    <t>drobnosti na VZ</t>
  </si>
  <si>
    <t>POVD1507</t>
  </si>
  <si>
    <t>VÝDAVKY Czóková Janka -kronika SCC 2014</t>
  </si>
  <si>
    <t>kronika SCC 2014</t>
  </si>
  <si>
    <t>POVD1508</t>
  </si>
  <si>
    <t>POPD1503</t>
  </si>
  <si>
    <t>POVD1509</t>
  </si>
  <si>
    <r>
      <rPr>
        <sz val="10"/>
        <color indexed="10"/>
        <rFont val="Arial"/>
      </rPr>
      <t xml:space="preserve">ZÁLOHA NA VÝDAVKY </t>
    </r>
    <r>
      <rPr>
        <sz val="10"/>
        <rFont val="Arial"/>
      </rPr>
      <t>Števurková IBD deti MDD Bojnice</t>
    </r>
  </si>
  <si>
    <t>POVD1510</t>
  </si>
  <si>
    <t>POVD1511</t>
  </si>
  <si>
    <t>VÝDAVKY Czóková Janka -kronika VZ, EDUKAČNÉ STRETNUTIE Š.Pleso</t>
  </si>
  <si>
    <t>POPD1504</t>
  </si>
  <si>
    <r>
      <rPr>
        <b/>
        <sz val="10"/>
        <color indexed="17"/>
        <rFont val="Arial"/>
      </rPr>
      <t xml:space="preserve">VYÚČTOVANIE ZÁLOHY </t>
    </r>
    <r>
      <rPr>
        <b/>
        <sz val="10"/>
        <rFont val="Arial"/>
        <family val="2"/>
      </rPr>
      <t>POVD1509</t>
    </r>
    <r>
      <rPr>
        <sz val="10"/>
        <rFont val="Arial"/>
      </rPr>
      <t xml:space="preserve"> Števurková</t>
    </r>
  </si>
  <si>
    <t>IBD DETI Bojnice</t>
  </si>
  <si>
    <t>VÝDAVKY Števurková - 50% mobilný telefón 01-06.2015</t>
  </si>
  <si>
    <t>POVD1512</t>
  </si>
  <si>
    <t>VÝDAVKY Kováčová Renka - poštovné</t>
  </si>
  <si>
    <t xml:space="preserve">VÝDAVKY Števurková - úhrada 50%výdavkov MT 0907550987 </t>
  </si>
  <si>
    <t xml:space="preserve">P r í j e m  2 0 1 5 </t>
  </si>
  <si>
    <t>DAR FRESENIUS KABI</t>
  </si>
  <si>
    <t>ABBVIE</t>
  </si>
  <si>
    <t>Merck Sharp Dohhme s.r.o.</t>
  </si>
  <si>
    <t>Nutrícia</t>
  </si>
  <si>
    <t>DAR AUKCIA Vie ryba kedy sa topí? Asociácia na ochranu práv...</t>
  </si>
  <si>
    <t>ASOCIÁCIA NA OCHRANU PRÁ PACIENTOV</t>
  </si>
  <si>
    <t>IBD deti MDD</t>
  </si>
  <si>
    <t>07.09.</t>
  </si>
  <si>
    <t>ČLENSKÉ 2015 Anna Závodská</t>
  </si>
  <si>
    <t>REKONDIČNÝ POBYT T.LOMNICA Závodská Anna</t>
  </si>
  <si>
    <t>09.09.</t>
  </si>
  <si>
    <t>VRÁTENIE ZÁLOHY RP T.Lomnica Drenko Jozef</t>
  </si>
  <si>
    <t>vrátenie Drenko</t>
  </si>
  <si>
    <t>21.09.</t>
  </si>
  <si>
    <t>REKONDIČNÝ POBYT T.LOMNICA Kováč Ľubomír rodinný prísl.</t>
  </si>
  <si>
    <t>rodinný príslušník</t>
  </si>
  <si>
    <t>ÚHRADA FA 150ks otváraky "panáčikovia" pre členov + EDUKAČNE</t>
  </si>
  <si>
    <t>Edukačné stretnutie</t>
  </si>
  <si>
    <t>fa otváraky "panáčikovia"</t>
  </si>
  <si>
    <t>24.09.</t>
  </si>
  <si>
    <t>VRÁTENIE ZÁLOHY RP T.Lomnica Krenčanová Irenka</t>
  </si>
  <si>
    <t>vrátenie Krenčanová</t>
  </si>
  <si>
    <t>29.09.</t>
  </si>
  <si>
    <t>NEUVEDENE Peres Samuel</t>
  </si>
  <si>
    <t>30.09.</t>
  </si>
  <si>
    <t>ÚHRADA FA RP 2015 hotel Uran Rekondičný pobyt</t>
  </si>
  <si>
    <t>IX.2015</t>
  </si>
  <si>
    <t>S E P T E M B E R  2 0 1 5</t>
  </si>
  <si>
    <t>06.10.</t>
  </si>
  <si>
    <t>ČLENSKÉ 2015 Hagarová Mária Mgr.Knižka Slovmedica</t>
  </si>
  <si>
    <t>ČLENSKÉ 2015 Szabová Drahomíra</t>
  </si>
  <si>
    <t>EFCCA Refundovanie leteniek Graz (Charvátová, Bertušková)</t>
  </si>
  <si>
    <t>Refundácie</t>
  </si>
  <si>
    <t>EFCCA Refundovanie leteniek Brussel (Charvátová, Štovčík)</t>
  </si>
  <si>
    <t>07.10.</t>
  </si>
  <si>
    <t>Potvrdenie v vedení účtu (registrácia 2%..)</t>
  </si>
  <si>
    <t>09.10.</t>
  </si>
  <si>
    <t>Finančné riaditeľstvo</t>
  </si>
  <si>
    <t>tlač kalendárikov</t>
  </si>
  <si>
    <t>Tlač kalendárikov SCC 2016 Miroslav Pollák</t>
  </si>
  <si>
    <t>14.10.</t>
  </si>
  <si>
    <t>ČLENSKÉ 2015 Kadlic Peter</t>
  </si>
  <si>
    <t>15.10.</t>
  </si>
  <si>
    <t>ČLENSKÉ 2015 Drab Radovan</t>
  </si>
  <si>
    <t>16.10.</t>
  </si>
  <si>
    <t>ČLENSKÉ 2015 Pavlíková Zuzana nová členka</t>
  </si>
  <si>
    <t>19.10.</t>
  </si>
  <si>
    <t>DAR Takeda Pharmaceuticals Slovakia</t>
  </si>
  <si>
    <t>DOTÁCIA POKLADNE Edukačné stretnutie BA</t>
  </si>
  <si>
    <t>21.10.</t>
  </si>
  <si>
    <t>22.10.</t>
  </si>
  <si>
    <t xml:space="preserve">FA za perá fialové s gumkou </t>
  </si>
  <si>
    <t>FA za perá</t>
  </si>
  <si>
    <t>31.10.</t>
  </si>
  <si>
    <t>október</t>
  </si>
  <si>
    <t>september</t>
  </si>
  <si>
    <t>O K T Ó B E R  2 0 1 5</t>
  </si>
  <si>
    <t>15.09.</t>
  </si>
  <si>
    <t>BOWLING RP T.Lomnica</t>
  </si>
  <si>
    <t>bowling</t>
  </si>
  <si>
    <t>X.2015</t>
  </si>
  <si>
    <t>05.10.</t>
  </si>
  <si>
    <t>VÝBER V HOTOVOSTI Edukačné stretnutie BA</t>
  </si>
  <si>
    <t>POPD1505</t>
  </si>
  <si>
    <t>19.11.</t>
  </si>
  <si>
    <t>Deň detí IBD</t>
  </si>
  <si>
    <t xml:space="preserve">notár, poďakovanie </t>
  </si>
  <si>
    <t>19.09.</t>
  </si>
  <si>
    <t>REKONDIČNÝ POBYT Daňová Darinka rodinný prísl.</t>
  </si>
  <si>
    <t>REKONDIČNÝ POBYT T.LOMNICA Bod Boris a Alicka, dcéra</t>
  </si>
  <si>
    <t>POVD1513</t>
  </si>
  <si>
    <t>POVD1514</t>
  </si>
  <si>
    <t>VÝDAVKY Csoková Janka kronika SCC fotky</t>
  </si>
  <si>
    <t>POVD1515</t>
  </si>
  <si>
    <t>VÚB201501</t>
  </si>
  <si>
    <t>SPRÁVA O HOSPODÁRENÍ KLUBU ZA ROK 2 0 1 5</t>
  </si>
  <si>
    <t>Bod Boris/Bodová Alicka rodinný príslušník RP T.Lomnica Urán</t>
  </si>
  <si>
    <t>Daňo Štefan/ Daňová Darinka manž. RP T.Lomnica Urán</t>
  </si>
  <si>
    <t>VÝDAVKY Fehérová Terka "srdiečko" pre prednášajúcu</t>
  </si>
  <si>
    <r>
      <rPr>
        <b/>
        <sz val="10"/>
        <color indexed="17"/>
        <rFont val="Arial"/>
      </rPr>
      <t xml:space="preserve">VYÚČTOVANIE ZÁLOHY </t>
    </r>
    <r>
      <rPr>
        <b/>
        <sz val="10"/>
        <rFont val="Arial"/>
        <family val="2"/>
      </rPr>
      <t>POVD1509</t>
    </r>
    <r>
      <rPr>
        <sz val="10"/>
        <rFont val="Arial"/>
      </rPr>
      <t xml:space="preserve"> Števurková</t>
    </r>
    <r>
      <rPr>
        <sz val="10"/>
        <color indexed="17"/>
        <rFont val="Arial"/>
      </rPr>
      <t xml:space="preserve"> 800,-EURO</t>
    </r>
  </si>
  <si>
    <r>
      <rPr>
        <b/>
        <sz val="10"/>
        <color indexed="17"/>
        <rFont val="Arial"/>
      </rPr>
      <t xml:space="preserve">VYÚČTOVANIE ZÁLOHY  </t>
    </r>
    <r>
      <rPr>
        <b/>
        <sz val="10"/>
        <rFont val="Arial"/>
        <family val="2"/>
      </rPr>
      <t>POVD1505</t>
    </r>
    <r>
      <rPr>
        <sz val="10"/>
        <rFont val="Arial"/>
      </rPr>
      <t xml:space="preserve"> </t>
    </r>
    <r>
      <rPr>
        <sz val="10"/>
        <rFont val="Arial"/>
      </rPr>
      <t>Števurková</t>
    </r>
    <r>
      <rPr>
        <sz val="10"/>
        <color indexed="17"/>
        <rFont val="Arial"/>
      </rPr>
      <t xml:space="preserve"> 700,-EURO</t>
    </r>
  </si>
  <si>
    <t>POVD1516</t>
  </si>
  <si>
    <t>POVD1517</t>
  </si>
  <si>
    <t>VÝDAVKY Števurková PHM Gae, poštovné, torty RP T.Lomnica</t>
  </si>
  <si>
    <r>
      <rPr>
        <sz val="10"/>
        <color indexed="10"/>
        <rFont val="Arial"/>
      </rPr>
      <t xml:space="preserve">ZÁLOHA NA VÝDAVKY </t>
    </r>
    <r>
      <rPr>
        <sz val="10"/>
        <rFont val="Arial"/>
      </rPr>
      <t>Števurková Edukačné stretnutie Bratislava</t>
    </r>
  </si>
  <si>
    <t>u Violky</t>
  </si>
  <si>
    <t>VÝDAVKY Csoková Janka SCC fotky do kroniky</t>
  </si>
  <si>
    <t>18.09.</t>
  </si>
  <si>
    <t>Koprivniansky</t>
  </si>
  <si>
    <t>POVD1518</t>
  </si>
  <si>
    <t>POVD1519</t>
  </si>
  <si>
    <t>Czoková kronika</t>
  </si>
  <si>
    <t>FA SCC Edukačné stretnutie IBD deti MDD 2015, Bojnice</t>
  </si>
  <si>
    <t>fotky do kroniky</t>
  </si>
  <si>
    <t>darcek pre hosta</t>
  </si>
  <si>
    <t>torty 20.výročie RP</t>
  </si>
  <si>
    <t>U Violky</t>
  </si>
  <si>
    <t>POPD1506</t>
  </si>
  <si>
    <t>POPD1507</t>
  </si>
  <si>
    <t>VÝDAVKY Vandák Jožko pagáčiky na edukačné stretnutie BA</t>
  </si>
  <si>
    <t>EFCCA refundácie leteniek</t>
  </si>
  <si>
    <t>Edukačné stretnutie Bratislava</t>
  </si>
  <si>
    <t>ČLENSKÉ 2015 Sekerová Silvia</t>
  </si>
  <si>
    <t>10.11.</t>
  </si>
  <si>
    <t>04.11.</t>
  </si>
  <si>
    <t>SCC 216/2015 ODVOD VÝNOSU</t>
  </si>
  <si>
    <t>Odvod výnosu</t>
  </si>
  <si>
    <t>12.11.</t>
  </si>
  <si>
    <t>EDUKAČNÉ POPOLUDNIE BA prenajom kongresovej sály</t>
  </si>
  <si>
    <t>Edukačné popoludnie BA</t>
  </si>
  <si>
    <t>13.11.</t>
  </si>
  <si>
    <t>ČLENSKÉ 2015 Farkašová Eva</t>
  </si>
  <si>
    <t>ČLENSKÉ 2015 Chnupková Veronika</t>
  </si>
  <si>
    <t>25.11.</t>
  </si>
  <si>
    <t>Poplatok za vyšlú prioritnú platbu SCC Bulletin 26</t>
  </si>
  <si>
    <t>Nožíky s 5 funkciami s logom SCC</t>
  </si>
  <si>
    <t>nožíky</t>
  </si>
  <si>
    <t>Tlač Bulletin č.26 prioritná platba</t>
  </si>
  <si>
    <t>tlač bulletinu č.26</t>
  </si>
  <si>
    <t>26.11.</t>
  </si>
  <si>
    <t>ČLENSKÉ 2015 Gondášová Lýdia</t>
  </si>
  <si>
    <t>30.11.</t>
  </si>
  <si>
    <t xml:space="preserve">VÝBER V HOTOVOSTI </t>
  </si>
  <si>
    <t>XI.2015</t>
  </si>
  <si>
    <t>N O V E M B E R  2 0 1 5</t>
  </si>
  <si>
    <t>CLENSKÉ 2015, 2016 Ing. Mesár Michal</t>
  </si>
  <si>
    <t>07.12.</t>
  </si>
  <si>
    <t>ČLENSKÉ 2015,2016 Trchalová Zuzana</t>
  </si>
  <si>
    <t>14.12.</t>
  </si>
  <si>
    <t>ČLENSKÉ 2016 Bajánek Miloslav</t>
  </si>
  <si>
    <t>ČLENSKÉ 2015 Bajánek Miloslav</t>
  </si>
  <si>
    <t>DAR European crohnś and colitis org. Wien</t>
  </si>
  <si>
    <t>16.12.</t>
  </si>
  <si>
    <t>18.12.</t>
  </si>
  <si>
    <t>Vojtek David kniha</t>
  </si>
  <si>
    <t>29.12.</t>
  </si>
  <si>
    <t>ČLENSKÉ 2016 Mgr. Csóková Jana</t>
  </si>
  <si>
    <t>31.12.</t>
  </si>
  <si>
    <t>XII.2015</t>
  </si>
  <si>
    <t>D E C E M B E R  2 0 1 5</t>
  </si>
  <si>
    <t>november</t>
  </si>
  <si>
    <t>december</t>
  </si>
  <si>
    <t>VÝDAVKY Vandák pagáčiky Edukačné stretnutie BA</t>
  </si>
  <si>
    <t>pagáčiky</t>
  </si>
  <si>
    <t>25.11./19.11.</t>
  </si>
  <si>
    <t>POVD1520</t>
  </si>
  <si>
    <r>
      <rPr>
        <b/>
        <sz val="10"/>
        <color indexed="17"/>
        <rFont val="Arial"/>
      </rPr>
      <t xml:space="preserve">VYÚČTOVANIE ZÁLOHY </t>
    </r>
    <r>
      <rPr>
        <b/>
        <sz val="10"/>
        <rFont val="Arial"/>
        <family val="2"/>
      </rPr>
      <t>POVD1518</t>
    </r>
    <r>
      <rPr>
        <sz val="10"/>
        <rFont val="Arial"/>
      </rPr>
      <t xml:space="preserve"> Števurková</t>
    </r>
  </si>
  <si>
    <t>POVD1521</t>
  </si>
  <si>
    <t>VÝDAVKY Závodská Výdavkový pokladničný blok</t>
  </si>
  <si>
    <r>
      <rPr>
        <sz val="10"/>
        <color indexed="10"/>
        <rFont val="Arial"/>
      </rPr>
      <t xml:space="preserve">ZÁLOHA NA VÝDAVKY </t>
    </r>
    <r>
      <rPr>
        <sz val="10"/>
        <rFont val="Arial"/>
      </rPr>
      <t xml:space="preserve">Števurková </t>
    </r>
  </si>
  <si>
    <t>02.12.</t>
  </si>
  <si>
    <t>POVD1523</t>
  </si>
  <si>
    <t>03.12.</t>
  </si>
  <si>
    <t>VÝDAVKY Závodská Vianočné trhy SCC</t>
  </si>
  <si>
    <t>POVD1524</t>
  </si>
  <si>
    <r>
      <rPr>
        <b/>
        <sz val="10"/>
        <color indexed="17"/>
        <rFont val="Arial"/>
      </rPr>
      <t xml:space="preserve">VYÚČTOVANIE ZÁLOHY </t>
    </r>
    <r>
      <rPr>
        <b/>
        <sz val="10"/>
        <rFont val="Arial"/>
        <family val="2"/>
      </rPr>
      <t>POVD1522</t>
    </r>
    <r>
      <rPr>
        <sz val="10"/>
        <rFont val="Arial"/>
      </rPr>
      <t xml:space="preserve"> Števurková</t>
    </r>
  </si>
  <si>
    <r>
      <rPr>
        <b/>
        <sz val="10"/>
        <color indexed="17"/>
        <rFont val="Arial"/>
      </rPr>
      <t>VYÚČTOVANIE ZÁLOHY</t>
    </r>
    <r>
      <rPr>
        <sz val="10"/>
        <rFont val="Arial"/>
      </rPr>
      <t xml:space="preserve"> Števurková </t>
    </r>
    <r>
      <rPr>
        <b/>
        <sz val="10"/>
        <rFont val="Arial"/>
        <family val="2"/>
      </rPr>
      <t>POVD1505</t>
    </r>
  </si>
  <si>
    <t>POVD1522</t>
  </si>
  <si>
    <t>kvety pohreb MUDr.Páv</t>
  </si>
  <si>
    <t>Vyuctovanie 800,-EURO -( 562,02,116,52 )= 121,46 u Violky</t>
  </si>
  <si>
    <t>Vyuctovanie 500,-EURO - 281,12=218,88 u Violky</t>
  </si>
  <si>
    <t>Vyuctovanie 500,-EURO - 335,05=164,95 -100,-Zavodska=64,95</t>
  </si>
  <si>
    <t>Napísané ako ZÁLOHA NA VÝDAVKY POVD1601 Števurková</t>
  </si>
  <si>
    <t>POVD1601</t>
  </si>
  <si>
    <t>SPOLU</t>
  </si>
  <si>
    <r>
      <rPr>
        <b/>
        <sz val="10"/>
        <color indexed="10"/>
        <rFont val="Arial"/>
      </rPr>
      <t>ZÁLOHA NA VÝDAVKY</t>
    </r>
    <r>
      <rPr>
        <sz val="10"/>
        <rFont val="Arial"/>
      </rPr>
      <t xml:space="preserve"> Števurková </t>
    </r>
  </si>
  <si>
    <t>VÝDAVKY Závodská RP T.Lomnica bowling</t>
  </si>
  <si>
    <t>VÝDAVKY Závodská/ Fehérová Terka "srdiečko" pre prednášajúcu</t>
  </si>
  <si>
    <r>
      <rPr>
        <b/>
        <sz val="10"/>
        <color indexed="17"/>
        <rFont val="Arial"/>
      </rPr>
      <t xml:space="preserve">VYÚČTOVANIE ZÁLOHY  </t>
    </r>
    <r>
      <rPr>
        <b/>
        <sz val="10"/>
        <rFont val="Arial"/>
        <family val="2"/>
      </rPr>
      <t>POVD1518</t>
    </r>
    <r>
      <rPr>
        <sz val="10"/>
        <rFont val="Arial"/>
      </rPr>
      <t xml:space="preserve"> </t>
    </r>
    <r>
      <rPr>
        <sz val="10"/>
        <rFont val="Arial"/>
      </rPr>
      <t>Števurková</t>
    </r>
    <r>
      <rPr>
        <sz val="10"/>
        <color indexed="17"/>
        <rFont val="Arial"/>
      </rPr>
      <t xml:space="preserve"> </t>
    </r>
  </si>
  <si>
    <t>VÝDAVKY Závodská Pokladničný výdavkový blok</t>
  </si>
  <si>
    <r>
      <rPr>
        <b/>
        <sz val="10"/>
        <color indexed="10"/>
        <rFont val="Arial"/>
      </rPr>
      <t>ZÁLOHA NA VÝDAVKY</t>
    </r>
    <r>
      <rPr>
        <sz val="10"/>
        <color indexed="10"/>
        <rFont val="Arial"/>
      </rPr>
      <t xml:space="preserve"> </t>
    </r>
    <r>
      <rPr>
        <sz val="10"/>
        <rFont val="Arial"/>
      </rPr>
      <t>Števurková Edukačné stretnutie Bratislava</t>
    </r>
  </si>
  <si>
    <t>VÝDAVKY Závodská SCC Vianočné trhy BA</t>
  </si>
  <si>
    <r>
      <rPr>
        <b/>
        <sz val="10"/>
        <color indexed="17"/>
        <rFont val="Arial"/>
      </rPr>
      <t xml:space="preserve">VYÚČTOVANIE ZÁLOHY  </t>
    </r>
    <r>
      <rPr>
        <b/>
        <sz val="10"/>
        <rFont val="Arial"/>
        <family val="2"/>
      </rPr>
      <t>POVD1522</t>
    </r>
    <r>
      <rPr>
        <sz val="10"/>
        <rFont val="Arial"/>
      </rPr>
      <t xml:space="preserve"> </t>
    </r>
    <r>
      <rPr>
        <sz val="10"/>
        <rFont val="Arial"/>
      </rPr>
      <t>Števurková</t>
    </r>
    <r>
      <rPr>
        <sz val="10"/>
        <color indexed="17"/>
        <rFont val="Arial"/>
      </rPr>
      <t xml:space="preserve"> </t>
    </r>
  </si>
  <si>
    <r>
      <rPr>
        <b/>
        <sz val="10"/>
        <color indexed="10"/>
        <rFont val="Arial"/>
      </rPr>
      <t>ZÁLOHA NA VÝDAVKY</t>
    </r>
    <r>
      <rPr>
        <sz val="10"/>
        <color indexed="10"/>
        <rFont val="Arial"/>
      </rPr>
      <t xml:space="preserve"> </t>
    </r>
    <r>
      <rPr>
        <sz val="10"/>
        <rFont val="Arial"/>
      </rPr>
      <t>Števurková</t>
    </r>
  </si>
  <si>
    <t>J A N U Á R   2016</t>
  </si>
  <si>
    <t>I.-XII.2015</t>
  </si>
  <si>
    <t>ZOSTATOK K 31.12.2015</t>
  </si>
  <si>
    <t>Stav BÚ   k  31.12.2015</t>
  </si>
  <si>
    <t>Pokladňa k  31.12.2015</t>
  </si>
  <si>
    <t>Spolu k 31.12.2015</t>
  </si>
  <si>
    <t>Cestovné náhrady Charvátová, Štovčík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</si>
</sst>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7" formatCode="0.00;[Red]0.00"/>
    <numFmt numFmtId="198" formatCode="dd/mm/yy;@"/>
    <numFmt numFmtId="204" formatCode="d/m;@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0"/>
      <name val="Arial"/>
    </font>
    <font>
      <sz val="10"/>
      <color indexed="10"/>
      <name val="Arial"/>
    </font>
    <font>
      <sz val="10"/>
      <name val="Arial"/>
    </font>
    <font>
      <sz val="10"/>
      <color indexed="12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9"/>
      <name val="Arial"/>
    </font>
    <font>
      <sz val="10"/>
      <color indexed="10"/>
      <name val="Arial"/>
    </font>
    <font>
      <b/>
      <sz val="10"/>
      <color indexed="17"/>
      <name val="Arial"/>
    </font>
    <font>
      <sz val="10"/>
      <color indexed="17"/>
      <name val="Arial"/>
    </font>
    <font>
      <b/>
      <sz val="10"/>
      <color indexed="10"/>
      <name val="Arial"/>
    </font>
    <font>
      <b/>
      <sz val="10"/>
      <color indexed="10"/>
      <name val="Arial"/>
    </font>
    <font>
      <sz val="10"/>
      <color indexed="10"/>
      <name val="Arial"/>
    </font>
    <font>
      <b/>
      <sz val="10"/>
      <color indexed="17"/>
      <name val="Arial"/>
    </font>
    <font>
      <b/>
      <sz val="10"/>
      <color indexed="39"/>
      <name val="Arial"/>
    </font>
    <font>
      <sz val="9"/>
      <color indexed="17"/>
      <name val="Arial"/>
    </font>
    <font>
      <b/>
      <sz val="9"/>
      <color indexed="17"/>
      <name val="Arial"/>
    </font>
    <font>
      <sz val="10"/>
      <color indexed="39"/>
      <name val="Arial"/>
    </font>
    <font>
      <sz val="10"/>
      <color indexed="17"/>
      <name val="Arial"/>
    </font>
    <font>
      <sz val="10"/>
      <color indexed="4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0" fillId="3" borderId="0" xfId="0" applyNumberFormat="1" applyFill="1"/>
    <xf numFmtId="2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2" fontId="1" fillId="2" borderId="0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2" fontId="2" fillId="0" borderId="0" xfId="0" applyNumberFormat="1" applyFont="1"/>
    <xf numFmtId="2" fontId="1" fillId="0" borderId="0" xfId="0" applyNumberFormat="1" applyFont="1" applyBorder="1"/>
    <xf numFmtId="0" fontId="7" fillId="0" borderId="0" xfId="0" applyFont="1"/>
    <xf numFmtId="0" fontId="2" fillId="0" borderId="0" xfId="0" applyFont="1"/>
    <xf numFmtId="0" fontId="0" fillId="0" borderId="0" xfId="0" applyFill="1"/>
    <xf numFmtId="2" fontId="0" fillId="0" borderId="0" xfId="0" applyNumberFormat="1" applyFill="1"/>
    <xf numFmtId="0" fontId="8" fillId="0" borderId="0" xfId="0" applyFont="1"/>
    <xf numFmtId="0" fontId="6" fillId="0" borderId="0" xfId="0" applyFont="1"/>
    <xf numFmtId="2" fontId="9" fillId="0" borderId="0" xfId="0" applyNumberFormat="1" applyFont="1" applyBorder="1" applyAlignment="1">
      <alignment horizontal="center"/>
    </xf>
    <xf numFmtId="0" fontId="11" fillId="0" borderId="0" xfId="0" applyFont="1"/>
    <xf numFmtId="2" fontId="10" fillId="0" borderId="0" xfId="0" applyNumberFormat="1" applyFont="1" applyBorder="1"/>
    <xf numFmtId="0" fontId="2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197" fontId="0" fillId="0" borderId="0" xfId="0" applyNumberFormat="1"/>
    <xf numFmtId="197" fontId="0" fillId="3" borderId="0" xfId="0" applyNumberFormat="1" applyFill="1"/>
    <xf numFmtId="197" fontId="2" fillId="0" borderId="0" xfId="0" applyNumberFormat="1" applyFont="1" applyAlignment="1">
      <alignment horizontal="center"/>
    </xf>
    <xf numFmtId="197" fontId="0" fillId="2" borderId="0" xfId="0" applyNumberFormat="1" applyFill="1"/>
    <xf numFmtId="197" fontId="2" fillId="0" borderId="0" xfId="0" applyNumberFormat="1" applyFont="1"/>
    <xf numFmtId="197" fontId="0" fillId="0" borderId="0" xfId="0" applyNumberFormat="1" applyFill="1"/>
    <xf numFmtId="198" fontId="0" fillId="0" borderId="0" xfId="0" applyNumberFormat="1"/>
    <xf numFmtId="197" fontId="0" fillId="0" borderId="0" xfId="0" applyNumberFormat="1" applyAlignment="1">
      <alignment horizontal="right"/>
    </xf>
    <xf numFmtId="197" fontId="0" fillId="4" borderId="0" xfId="0" applyNumberFormat="1" applyFill="1" applyAlignment="1">
      <alignment horizontal="right"/>
    </xf>
    <xf numFmtId="197" fontId="6" fillId="0" borderId="0" xfId="0" applyNumberFormat="1" applyFont="1"/>
    <xf numFmtId="197" fontId="2" fillId="4" borderId="0" xfId="0" applyNumberFormat="1" applyFont="1" applyFill="1" applyAlignment="1">
      <alignment horizontal="center"/>
    </xf>
    <xf numFmtId="197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2" fontId="1" fillId="2" borderId="0" xfId="0" applyNumberFormat="1" applyFont="1" applyFill="1" applyBorder="1"/>
    <xf numFmtId="2" fontId="10" fillId="2" borderId="0" xfId="0" applyNumberFormat="1" applyFont="1" applyFill="1" applyBorder="1"/>
    <xf numFmtId="2" fontId="13" fillId="2" borderId="0" xfId="0" applyNumberFormat="1" applyFont="1" applyFill="1" applyBorder="1" applyAlignment="1">
      <alignment horizontal="left"/>
    </xf>
    <xf numFmtId="0" fontId="0" fillId="0" borderId="0" xfId="0" applyBorder="1"/>
    <xf numFmtId="197" fontId="2" fillId="0" borderId="0" xfId="0" applyNumberFormat="1" applyFont="1" applyBorder="1"/>
    <xf numFmtId="197" fontId="2" fillId="0" borderId="0" xfId="0" applyNumberFormat="1" applyFont="1" applyFill="1"/>
    <xf numFmtId="2" fontId="2" fillId="3" borderId="0" xfId="0" applyNumberFormat="1" applyFont="1" applyFill="1"/>
    <xf numFmtId="197" fontId="0" fillId="4" borderId="0" xfId="0" applyNumberFormat="1" applyFill="1"/>
    <xf numFmtId="197" fontId="2" fillId="0" borderId="0" xfId="0" applyNumberFormat="1" applyFont="1" applyBorder="1" applyAlignment="1"/>
    <xf numFmtId="197" fontId="2" fillId="3" borderId="0" xfId="0" applyNumberFormat="1" applyFont="1" applyFill="1" applyAlignment="1">
      <alignment horizontal="center"/>
    </xf>
    <xf numFmtId="0" fontId="0" fillId="0" borderId="1" xfId="0" applyBorder="1"/>
    <xf numFmtId="197" fontId="19" fillId="0" borderId="1" xfId="0" applyNumberFormat="1" applyFont="1" applyBorder="1"/>
    <xf numFmtId="2" fontId="0" fillId="4" borderId="0" xfId="0" applyNumberFormat="1" applyFill="1"/>
    <xf numFmtId="2" fontId="2" fillId="0" borderId="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97" fontId="20" fillId="0" borderId="0" xfId="0" applyNumberFormat="1" applyFont="1"/>
    <xf numFmtId="197" fontId="19" fillId="0" borderId="0" xfId="0" applyNumberFormat="1" applyFont="1" applyBorder="1" applyAlignment="1">
      <alignment horizontal="center"/>
    </xf>
    <xf numFmtId="197" fontId="20" fillId="2" borderId="0" xfId="0" applyNumberFormat="1" applyFont="1" applyFill="1"/>
    <xf numFmtId="197" fontId="19" fillId="0" borderId="0" xfId="0" applyNumberFormat="1" applyFont="1" applyBorder="1"/>
    <xf numFmtId="0" fontId="21" fillId="0" borderId="0" xfId="0" applyFont="1"/>
    <xf numFmtId="0" fontId="0" fillId="0" borderId="0" xfId="0" applyFont="1"/>
    <xf numFmtId="197" fontId="20" fillId="0" borderId="0" xfId="0" applyNumberFormat="1" applyFont="1" applyBorder="1"/>
    <xf numFmtId="198" fontId="22" fillId="0" borderId="0" xfId="0" applyNumberFormat="1" applyFont="1" applyBorder="1"/>
    <xf numFmtId="198" fontId="22" fillId="0" borderId="1" xfId="0" applyNumberFormat="1" applyFont="1" applyBorder="1"/>
    <xf numFmtId="197" fontId="19" fillId="0" borderId="0" xfId="0" applyNumberFormat="1" applyFont="1" applyFill="1" applyBorder="1"/>
    <xf numFmtId="197" fontId="22" fillId="0" borderId="0" xfId="0" applyNumberFormat="1" applyFont="1" applyFill="1" applyBorder="1"/>
    <xf numFmtId="0" fontId="0" fillId="0" borderId="1" xfId="0" applyFill="1" applyBorder="1"/>
    <xf numFmtId="197" fontId="19" fillId="0" borderId="1" xfId="0" applyNumberFormat="1" applyFont="1" applyFill="1" applyBorder="1"/>
    <xf numFmtId="197" fontId="23" fillId="0" borderId="0" xfId="0" applyNumberFormat="1" applyFont="1"/>
    <xf numFmtId="197" fontId="24" fillId="0" borderId="0" xfId="0" applyNumberFormat="1" applyFont="1" applyBorder="1" applyAlignment="1">
      <alignment horizontal="center"/>
    </xf>
    <xf numFmtId="197" fontId="23" fillId="2" borderId="0" xfId="0" applyNumberFormat="1" applyFont="1" applyFill="1"/>
    <xf numFmtId="197" fontId="24" fillId="0" borderId="0" xfId="0" applyNumberFormat="1" applyFont="1" applyFill="1" applyBorder="1"/>
    <xf numFmtId="197" fontId="24" fillId="0" borderId="1" xfId="0" applyNumberFormat="1" applyFont="1" applyBorder="1"/>
    <xf numFmtId="197" fontId="24" fillId="0" borderId="1" xfId="0" applyNumberFormat="1" applyFont="1" applyFill="1" applyBorder="1"/>
    <xf numFmtId="197" fontId="22" fillId="0" borderId="0" xfId="0" applyNumberFormat="1" applyFont="1" applyBorder="1" applyAlignment="1">
      <alignment horizontal="center"/>
    </xf>
    <xf numFmtId="197" fontId="25" fillId="2" borderId="0" xfId="0" applyNumberFormat="1" applyFont="1" applyFill="1"/>
    <xf numFmtId="197" fontId="22" fillId="0" borderId="0" xfId="0" applyNumberFormat="1" applyFont="1" applyBorder="1"/>
    <xf numFmtId="197" fontId="25" fillId="0" borderId="0" xfId="0" applyNumberFormat="1" applyFont="1"/>
    <xf numFmtId="197" fontId="22" fillId="0" borderId="1" xfId="0" applyNumberFormat="1" applyFont="1" applyFill="1" applyBorder="1"/>
    <xf numFmtId="0" fontId="25" fillId="0" borderId="0" xfId="0" applyFont="1"/>
    <xf numFmtId="197" fontId="14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97" fontId="2" fillId="2" borderId="0" xfId="0" applyNumberFormat="1" applyFont="1" applyFill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0" fillId="0" borderId="0" xfId="0" applyNumberFormat="1" applyBorder="1"/>
    <xf numFmtId="197" fontId="0" fillId="0" borderId="0" xfId="0" applyNumberFormat="1" applyBorder="1"/>
    <xf numFmtId="197" fontId="22" fillId="0" borderId="0" xfId="0" applyNumberFormat="1" applyFont="1"/>
    <xf numFmtId="197" fontId="22" fillId="2" borderId="0" xfId="0" applyNumberFormat="1" applyFont="1" applyFill="1" applyBorder="1"/>
    <xf numFmtId="2" fontId="22" fillId="0" borderId="0" xfId="0" applyNumberFormat="1" applyFont="1" applyBorder="1"/>
    <xf numFmtId="2" fontId="22" fillId="0" borderId="0" xfId="0" applyNumberFormat="1" applyFont="1"/>
    <xf numFmtId="197" fontId="22" fillId="0" borderId="0" xfId="0" applyNumberFormat="1" applyFont="1" applyFill="1"/>
    <xf numFmtId="197" fontId="22" fillId="2" borderId="0" xfId="0" applyNumberFormat="1" applyFont="1" applyFill="1"/>
    <xf numFmtId="197" fontId="22" fillId="0" borderId="0" xfId="0" applyNumberFormat="1" applyFont="1" applyAlignment="1">
      <alignment horizontal="right"/>
    </xf>
    <xf numFmtId="2" fontId="22" fillId="0" borderId="0" xfId="0" applyNumberFormat="1" applyFont="1" applyFill="1" applyBorder="1"/>
    <xf numFmtId="2" fontId="0" fillId="0" borderId="0" xfId="0" applyNumberFormat="1" applyAlignment="1">
      <alignment horizontal="center"/>
    </xf>
    <xf numFmtId="2" fontId="20" fillId="0" borderId="0" xfId="0" applyNumberFormat="1" applyFont="1"/>
    <xf numFmtId="2" fontId="0" fillId="4" borderId="0" xfId="0" applyNumberFormat="1" applyFill="1" applyAlignment="1">
      <alignment horizontal="right"/>
    </xf>
    <xf numFmtId="197" fontId="26" fillId="0" borderId="0" xfId="0" applyNumberFormat="1" applyFont="1" applyBorder="1"/>
    <xf numFmtId="197" fontId="21" fillId="0" borderId="0" xfId="0" applyNumberFormat="1" applyFont="1" applyBorder="1" applyAlignment="1">
      <alignment horizontal="center"/>
    </xf>
    <xf numFmtId="197" fontId="26" fillId="2" borderId="0" xfId="0" applyNumberFormat="1" applyFont="1" applyFill="1" applyBorder="1"/>
    <xf numFmtId="197" fontId="21" fillId="0" borderId="0" xfId="0" applyNumberFormat="1" applyFont="1" applyBorder="1"/>
    <xf numFmtId="197" fontId="26" fillId="0" borderId="0" xfId="0" applyNumberFormat="1" applyFont="1"/>
    <xf numFmtId="197" fontId="21" fillId="0" borderId="0" xfId="0" applyNumberFormat="1" applyFont="1"/>
    <xf numFmtId="2" fontId="26" fillId="0" borderId="0" xfId="0" applyNumberFormat="1" applyFont="1" applyBorder="1"/>
    <xf numFmtId="2" fontId="26" fillId="0" borderId="0" xfId="0" applyNumberFormat="1" applyFont="1" applyFill="1" applyBorder="1"/>
    <xf numFmtId="197" fontId="0" fillId="2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2" borderId="0" xfId="0" applyNumberForma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14" fontId="12" fillId="0" borderId="0" xfId="0" applyNumberFormat="1" applyFont="1" applyAlignment="1">
      <alignment horizontal="center"/>
    </xf>
    <xf numFmtId="14" fontId="0" fillId="2" borderId="0" xfId="0" applyNumberFormat="1" applyFill="1"/>
    <xf numFmtId="14" fontId="8" fillId="0" borderId="0" xfId="0" applyNumberFormat="1" applyFont="1"/>
    <xf numFmtId="14" fontId="0" fillId="0" borderId="0" xfId="0" applyNumberFormat="1" applyFont="1"/>
    <xf numFmtId="14" fontId="2" fillId="0" borderId="0" xfId="0" applyNumberFormat="1" applyFont="1"/>
    <xf numFmtId="14" fontId="6" fillId="0" borderId="0" xfId="0" applyNumberFormat="1" applyFont="1" applyAlignment="1">
      <alignment horizontal="center"/>
    </xf>
    <xf numFmtId="14" fontId="0" fillId="0" borderId="0" xfId="0" applyNumberFormat="1" applyFill="1"/>
    <xf numFmtId="14" fontId="0" fillId="0" borderId="0" xfId="0" applyNumberFormat="1" applyBorder="1"/>
    <xf numFmtId="14" fontId="10" fillId="0" borderId="0" xfId="0" applyNumberFormat="1" applyFont="1" applyBorder="1"/>
    <xf numFmtId="2" fontId="20" fillId="0" borderId="0" xfId="0" applyNumberFormat="1" applyFont="1" applyBorder="1"/>
    <xf numFmtId="2" fontId="20" fillId="2" borderId="0" xfId="0" applyNumberFormat="1" applyFont="1" applyFill="1" applyBorder="1"/>
    <xf numFmtId="2" fontId="19" fillId="0" borderId="0" xfId="0" applyNumberFormat="1" applyFont="1" applyBorder="1"/>
    <xf numFmtId="197" fontId="20" fillId="0" borderId="0" xfId="0" applyNumberFormat="1" applyFont="1" applyAlignment="1">
      <alignment horizontal="right"/>
    </xf>
    <xf numFmtId="2" fontId="0" fillId="2" borderId="0" xfId="0" applyNumberFormat="1" applyFont="1" applyFill="1" applyBorder="1" applyAlignment="1">
      <alignment horizontal="center"/>
    </xf>
    <xf numFmtId="197" fontId="0" fillId="0" borderId="0" xfId="0" applyNumberFormat="1" applyFont="1"/>
    <xf numFmtId="197" fontId="0" fillId="0" borderId="0" xfId="0" applyNumberFormat="1" applyFont="1" applyBorder="1"/>
    <xf numFmtId="2" fontId="19" fillId="0" borderId="0" xfId="0" applyNumberFormat="1" applyFont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Fill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26" fillId="0" borderId="0" xfId="0" applyNumberFormat="1" applyFont="1"/>
    <xf numFmtId="2" fontId="21" fillId="0" borderId="0" xfId="0" applyNumberFormat="1" applyFont="1" applyBorder="1" applyAlignment="1">
      <alignment horizontal="center"/>
    </xf>
    <xf numFmtId="2" fontId="26" fillId="2" borderId="0" xfId="0" applyNumberFormat="1" applyFont="1" applyFill="1"/>
    <xf numFmtId="197" fontId="26" fillId="0" borderId="0" xfId="0" applyNumberFormat="1" applyFont="1" applyFill="1" applyBorder="1"/>
    <xf numFmtId="2" fontId="0" fillId="2" borderId="0" xfId="0" applyNumberFormat="1" applyFont="1" applyFill="1" applyAlignment="1">
      <alignment horizontal="center"/>
    </xf>
    <xf numFmtId="197" fontId="20" fillId="0" borderId="0" xfId="0" applyNumberFormat="1" applyFont="1" applyFill="1" applyBorder="1"/>
    <xf numFmtId="197" fontId="0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2" fontId="20" fillId="2" borderId="0" xfId="0" applyNumberFormat="1" applyFont="1" applyFill="1"/>
    <xf numFmtId="0" fontId="0" fillId="0" borderId="0" xfId="0" applyFont="1" applyBorder="1" applyAlignment="1">
      <alignment horizontal="left" vertical="top"/>
    </xf>
    <xf numFmtId="198" fontId="0" fillId="0" borderId="0" xfId="0" applyNumberFormat="1" applyFont="1" applyBorder="1"/>
    <xf numFmtId="198" fontId="0" fillId="0" borderId="0" xfId="0" applyNumberFormat="1" applyFont="1"/>
    <xf numFmtId="198" fontId="0" fillId="0" borderId="0" xfId="0" applyNumberFormat="1" applyFont="1" applyFill="1" applyBorder="1"/>
    <xf numFmtId="2" fontId="0" fillId="0" borderId="0" xfId="0" applyNumberFormat="1" applyFont="1"/>
    <xf numFmtId="2" fontId="21" fillId="0" borderId="2" xfId="0" applyNumberFormat="1" applyFont="1" applyBorder="1"/>
    <xf numFmtId="2" fontId="19" fillId="0" borderId="2" xfId="0" applyNumberFormat="1" applyFont="1" applyBorder="1"/>
    <xf numFmtId="2" fontId="2" fillId="0" borderId="2" xfId="0" applyNumberFormat="1" applyFont="1" applyBorder="1"/>
    <xf numFmtId="2" fontId="21" fillId="0" borderId="3" xfId="0" applyNumberFormat="1" applyFont="1" applyBorder="1"/>
    <xf numFmtId="2" fontId="2" fillId="4" borderId="2" xfId="0" applyNumberFormat="1" applyFont="1" applyFill="1" applyBorder="1"/>
    <xf numFmtId="2" fontId="21" fillId="0" borderId="0" xfId="0" applyNumberFormat="1" applyFont="1" applyBorder="1"/>
    <xf numFmtId="2" fontId="0" fillId="0" borderId="0" xfId="0" applyNumberFormat="1" applyFont="1" applyBorder="1"/>
    <xf numFmtId="197" fontId="0" fillId="0" borderId="0" xfId="0" applyNumberFormat="1" applyFill="1" applyBorder="1"/>
    <xf numFmtId="2" fontId="21" fillId="0" borderId="1" xfId="0" applyNumberFormat="1" applyFont="1" applyBorder="1"/>
    <xf numFmtId="2" fontId="19" fillId="0" borderId="1" xfId="0" applyNumberFormat="1" applyFont="1" applyBorder="1"/>
    <xf numFmtId="0" fontId="2" fillId="2" borderId="0" xfId="0" applyFont="1" applyFill="1"/>
    <xf numFmtId="197" fontId="21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197" fontId="19" fillId="0" borderId="0" xfId="0" applyNumberFormat="1" applyFont="1" applyAlignment="1">
      <alignment horizontal="right"/>
    </xf>
    <xf numFmtId="0" fontId="0" fillId="2" borderId="0" xfId="0" applyFont="1" applyFill="1"/>
    <xf numFmtId="2" fontId="6" fillId="0" borderId="0" xfId="0" applyNumberFormat="1" applyFont="1"/>
    <xf numFmtId="0" fontId="19" fillId="0" borderId="0" xfId="0" applyFont="1" applyBorder="1"/>
    <xf numFmtId="198" fontId="25" fillId="0" borderId="0" xfId="0" applyNumberFormat="1" applyFont="1" applyBorder="1"/>
    <xf numFmtId="0" fontId="21" fillId="0" borderId="0" xfId="0" applyFont="1" applyBorder="1"/>
    <xf numFmtId="0" fontId="22" fillId="0" borderId="1" xfId="0" applyFont="1" applyBorder="1" applyAlignment="1">
      <alignment horizontal="center" vertical="top"/>
    </xf>
    <xf numFmtId="197" fontId="23" fillId="0" borderId="0" xfId="0" applyNumberFormat="1" applyFont="1" applyFill="1" applyBorder="1"/>
    <xf numFmtId="0" fontId="22" fillId="0" borderId="0" xfId="0" applyFont="1" applyBorder="1" applyAlignment="1">
      <alignment horizontal="center" vertical="top"/>
    </xf>
    <xf numFmtId="14" fontId="0" fillId="0" borderId="0" xfId="0" applyNumberFormat="1" applyAlignment="1">
      <alignment horizontal="left"/>
    </xf>
    <xf numFmtId="0" fontId="21" fillId="5" borderId="0" xfId="0" applyFont="1" applyFill="1"/>
    <xf numFmtId="0" fontId="22" fillId="0" borderId="0" xfId="0" applyFont="1"/>
    <xf numFmtId="0" fontId="22" fillId="6" borderId="2" xfId="0" applyFont="1" applyFill="1" applyBorder="1" applyAlignment="1">
      <alignment horizontal="center"/>
    </xf>
    <xf numFmtId="14" fontId="22" fillId="6" borderId="2" xfId="0" applyNumberFormat="1" applyFont="1" applyFill="1" applyBorder="1" applyAlignment="1">
      <alignment horizontal="center"/>
    </xf>
    <xf numFmtId="197" fontId="22" fillId="6" borderId="2" xfId="0" applyNumberFormat="1" applyFont="1" applyFill="1" applyBorder="1" applyAlignment="1">
      <alignment horizontal="center"/>
    </xf>
    <xf numFmtId="197" fontId="22" fillId="6" borderId="2" xfId="0" applyNumberFormat="1" applyFont="1" applyFill="1" applyBorder="1"/>
    <xf numFmtId="197" fontId="22" fillId="6" borderId="0" xfId="0" applyNumberFormat="1" applyFont="1" applyFill="1" applyAlignment="1">
      <alignment horizontal="center"/>
    </xf>
    <xf numFmtId="197" fontId="22" fillId="6" borderId="0" xfId="0" applyNumberFormat="1" applyFont="1" applyFill="1" applyBorder="1" applyAlignment="1">
      <alignment horizontal="center"/>
    </xf>
    <xf numFmtId="2" fontId="22" fillId="6" borderId="2" xfId="0" applyNumberFormat="1" applyFont="1" applyFill="1" applyBorder="1"/>
    <xf numFmtId="0" fontId="19" fillId="0" borderId="0" xfId="0" applyFont="1" applyFill="1" applyBorder="1"/>
    <xf numFmtId="198" fontId="22" fillId="6" borderId="1" xfId="0" applyNumberFormat="1" applyFont="1" applyFill="1" applyBorder="1"/>
    <xf numFmtId="0" fontId="22" fillId="6" borderId="0" xfId="0" applyFont="1" applyFill="1" applyAlignment="1">
      <alignment horizontal="center" vertical="top"/>
    </xf>
    <xf numFmtId="197" fontId="22" fillId="6" borderId="0" xfId="0" applyNumberFormat="1" applyFont="1" applyFill="1" applyBorder="1"/>
    <xf numFmtId="0" fontId="22" fillId="6" borderId="1" xfId="0" applyFont="1" applyFill="1" applyBorder="1" applyAlignment="1">
      <alignment horizontal="center" vertical="top"/>
    </xf>
    <xf numFmtId="0" fontId="21" fillId="0" borderId="0" xfId="0" applyFont="1" applyFill="1" applyBorder="1"/>
    <xf numFmtId="204" fontId="0" fillId="0" borderId="0" xfId="0" applyNumberFormat="1"/>
    <xf numFmtId="197" fontId="25" fillId="0" borderId="0" xfId="0" applyNumberFormat="1" applyFont="1" applyBorder="1"/>
    <xf numFmtId="14" fontId="27" fillId="0" borderId="0" xfId="0" applyNumberFormat="1" applyFont="1"/>
    <xf numFmtId="198" fontId="25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6" workbookViewId="0">
      <selection activeCell="I15" sqref="I15"/>
    </sheetView>
  </sheetViews>
  <sheetFormatPr defaultColWidth="8.85546875" defaultRowHeight="12.75" x14ac:dyDescent="0.2"/>
  <cols>
    <col min="1" max="1" width="35.7109375" customWidth="1"/>
    <col min="2" max="2" width="17.85546875" style="193" customWidth="1"/>
    <col min="5" max="5" width="14.85546875" customWidth="1"/>
  </cols>
  <sheetData>
    <row r="1" spans="1:5" x14ac:dyDescent="0.2">
      <c r="A1" s="16" t="s">
        <v>502</v>
      </c>
    </row>
    <row r="2" spans="1:5" x14ac:dyDescent="0.2">
      <c r="A2" s="16" t="s">
        <v>47</v>
      </c>
    </row>
    <row r="3" spans="1:5" x14ac:dyDescent="0.2">
      <c r="A3" s="16"/>
    </row>
    <row r="4" spans="1:5" x14ac:dyDescent="0.2">
      <c r="A4" s="16"/>
    </row>
    <row r="5" spans="1:5" x14ac:dyDescent="0.2">
      <c r="A5" s="59" t="s">
        <v>426</v>
      </c>
      <c r="B5" s="194" t="s">
        <v>602</v>
      </c>
    </row>
    <row r="7" spans="1:5" x14ac:dyDescent="0.2">
      <c r="A7" s="16" t="s">
        <v>29</v>
      </c>
      <c r="B7" s="195">
        <v>1919.5</v>
      </c>
    </row>
    <row r="8" spans="1:5" x14ac:dyDescent="0.2">
      <c r="A8" s="16" t="s">
        <v>30</v>
      </c>
      <c r="B8" s="195">
        <v>3835.32</v>
      </c>
      <c r="C8" s="16"/>
    </row>
    <row r="9" spans="1:5" x14ac:dyDescent="0.2">
      <c r="A9" s="16" t="s">
        <v>48</v>
      </c>
      <c r="B9" s="195">
        <f>B10+B11+B12+B13+B14+B15+B16+B17+B18+B19</f>
        <v>21225</v>
      </c>
      <c r="E9" s="13"/>
    </row>
    <row r="10" spans="1:5" x14ac:dyDescent="0.2">
      <c r="A10" t="s">
        <v>103</v>
      </c>
      <c r="B10" s="196">
        <v>300</v>
      </c>
    </row>
    <row r="11" spans="1:5" x14ac:dyDescent="0.2">
      <c r="A11" t="s">
        <v>323</v>
      </c>
      <c r="B11" s="196">
        <v>2000</v>
      </c>
    </row>
    <row r="12" spans="1:5" x14ac:dyDescent="0.2">
      <c r="A12" t="s">
        <v>428</v>
      </c>
      <c r="B12" s="196">
        <v>5500</v>
      </c>
    </row>
    <row r="13" spans="1:5" x14ac:dyDescent="0.2">
      <c r="A13" t="s">
        <v>429</v>
      </c>
      <c r="B13" s="196">
        <v>1500</v>
      </c>
    </row>
    <row r="14" spans="1:5" x14ac:dyDescent="0.2">
      <c r="A14" t="s">
        <v>430</v>
      </c>
      <c r="B14" s="196">
        <v>600</v>
      </c>
    </row>
    <row r="15" spans="1:5" x14ac:dyDescent="0.2">
      <c r="A15" t="s">
        <v>428</v>
      </c>
      <c r="B15" s="196">
        <v>2000</v>
      </c>
    </row>
    <row r="16" spans="1:5" x14ac:dyDescent="0.2">
      <c r="A16" t="s">
        <v>432</v>
      </c>
      <c r="B16" s="196">
        <v>325</v>
      </c>
    </row>
    <row r="17" spans="1:3" x14ac:dyDescent="0.2">
      <c r="A17" t="s">
        <v>474</v>
      </c>
      <c r="B17" s="196">
        <v>5000</v>
      </c>
    </row>
    <row r="18" spans="1:3" x14ac:dyDescent="0.2">
      <c r="A18" s="38" t="s">
        <v>291</v>
      </c>
      <c r="B18" s="196">
        <v>3000</v>
      </c>
    </row>
    <row r="19" spans="1:3" x14ac:dyDescent="0.2">
      <c r="A19" t="s">
        <v>558</v>
      </c>
      <c r="B19" s="196">
        <v>1000</v>
      </c>
    </row>
    <row r="20" spans="1:3" x14ac:dyDescent="0.2">
      <c r="A20" s="16" t="s">
        <v>49</v>
      </c>
      <c r="B20" s="195">
        <f>B21+B22</f>
        <v>8691.7000000000007</v>
      </c>
    </row>
    <row r="21" spans="1:3" x14ac:dyDescent="0.2">
      <c r="A21" t="s">
        <v>54</v>
      </c>
      <c r="B21" s="193">
        <v>3120</v>
      </c>
    </row>
    <row r="22" spans="1:3" x14ac:dyDescent="0.2">
      <c r="A22" t="s">
        <v>50</v>
      </c>
      <c r="B22" s="193">
        <v>5571.7</v>
      </c>
      <c r="C22" s="16"/>
    </row>
    <row r="23" spans="1:3" x14ac:dyDescent="0.2">
      <c r="A23" t="s">
        <v>527</v>
      </c>
      <c r="B23" s="195">
        <v>925.36</v>
      </c>
      <c r="C23" s="16"/>
    </row>
    <row r="24" spans="1:3" x14ac:dyDescent="0.2">
      <c r="A24" t="s">
        <v>31</v>
      </c>
      <c r="B24" s="195">
        <v>1.33</v>
      </c>
    </row>
    <row r="26" spans="1:3" x14ac:dyDescent="0.2">
      <c r="A26" s="59" t="s">
        <v>55</v>
      </c>
      <c r="B26" s="194">
        <f>B7+B8+B9+B20+B23+B24</f>
        <v>36598.210000000006</v>
      </c>
    </row>
    <row r="29" spans="1:3" x14ac:dyDescent="0.2">
      <c r="A29" s="53" t="s">
        <v>56</v>
      </c>
      <c r="B29" s="197" t="s">
        <v>602</v>
      </c>
    </row>
    <row r="31" spans="1:3" x14ac:dyDescent="0.2">
      <c r="A31" s="16" t="s">
        <v>51</v>
      </c>
      <c r="B31" s="195">
        <f>B32+B33+B34+B35</f>
        <v>25043.200000000001</v>
      </c>
    </row>
    <row r="32" spans="1:3" x14ac:dyDescent="0.2">
      <c r="A32" t="s">
        <v>54</v>
      </c>
      <c r="B32" s="193">
        <v>11547.58</v>
      </c>
    </row>
    <row r="33" spans="1:3" x14ac:dyDescent="0.2">
      <c r="A33" t="s">
        <v>433</v>
      </c>
      <c r="B33" s="193">
        <v>2077.6</v>
      </c>
    </row>
    <row r="34" spans="1:3" x14ac:dyDescent="0.2">
      <c r="A34" t="s">
        <v>50</v>
      </c>
      <c r="B34" s="193">
        <v>10989.5</v>
      </c>
    </row>
    <row r="35" spans="1:3" x14ac:dyDescent="0.2">
      <c r="A35" t="s">
        <v>528</v>
      </c>
      <c r="B35" s="193">
        <v>428.52</v>
      </c>
    </row>
    <row r="36" spans="1:3" x14ac:dyDescent="0.2">
      <c r="A36" s="16" t="s">
        <v>27</v>
      </c>
      <c r="B36" s="195">
        <v>406.89</v>
      </c>
    </row>
    <row r="37" spans="1:3" x14ac:dyDescent="0.2">
      <c r="A37" s="16" t="s">
        <v>22</v>
      </c>
      <c r="B37" s="195">
        <v>51.31</v>
      </c>
    </row>
    <row r="38" spans="1:3" x14ac:dyDescent="0.2">
      <c r="A38" s="16" t="s">
        <v>40</v>
      </c>
      <c r="B38" s="195">
        <v>310.81</v>
      </c>
    </row>
    <row r="39" spans="1:3" x14ac:dyDescent="0.2">
      <c r="A39" s="16" t="s">
        <v>42</v>
      </c>
      <c r="B39" s="195">
        <v>1212.25</v>
      </c>
    </row>
    <row r="40" spans="1:3" x14ac:dyDescent="0.2">
      <c r="A40" s="16" t="s">
        <v>23</v>
      </c>
      <c r="B40" s="195">
        <v>342.08</v>
      </c>
      <c r="C40" t="s">
        <v>607</v>
      </c>
    </row>
    <row r="41" spans="1:3" x14ac:dyDescent="0.2">
      <c r="A41" s="16" t="s">
        <v>24</v>
      </c>
      <c r="B41" s="195">
        <v>221.52</v>
      </c>
    </row>
    <row r="42" spans="1:3" x14ac:dyDescent="0.2">
      <c r="A42" s="16" t="s">
        <v>26</v>
      </c>
      <c r="B42" s="195">
        <v>153.82</v>
      </c>
    </row>
    <row r="43" spans="1:3" x14ac:dyDescent="0.2">
      <c r="A43" s="16" t="s">
        <v>28</v>
      </c>
      <c r="B43" s="195">
        <v>0.96</v>
      </c>
    </row>
    <row r="44" spans="1:3" x14ac:dyDescent="0.2">
      <c r="A44" s="16" t="s">
        <v>25</v>
      </c>
      <c r="B44" s="195">
        <v>2719.25</v>
      </c>
    </row>
    <row r="46" spans="1:3" x14ac:dyDescent="0.2">
      <c r="A46" s="53" t="s">
        <v>57</v>
      </c>
      <c r="B46" s="197">
        <f>B31+B36+B37+B38+B39+B40+B41+B42+B43+B44</f>
        <v>30462.090000000004</v>
      </c>
    </row>
    <row r="48" spans="1:3" x14ac:dyDescent="0.2">
      <c r="B48" s="198"/>
    </row>
    <row r="49" spans="1:3" x14ac:dyDescent="0.2">
      <c r="A49" t="s">
        <v>58</v>
      </c>
      <c r="B49" s="193">
        <v>10198.11</v>
      </c>
    </row>
    <row r="50" spans="1:3" x14ac:dyDescent="0.2">
      <c r="A50" t="s">
        <v>59</v>
      </c>
      <c r="B50" s="193">
        <v>437.1</v>
      </c>
    </row>
    <row r="51" spans="1:3" x14ac:dyDescent="0.2">
      <c r="A51" s="16" t="s">
        <v>60</v>
      </c>
      <c r="B51" s="195">
        <f>SUM(B49:B50)</f>
        <v>10635.210000000001</v>
      </c>
    </row>
    <row r="53" spans="1:3" x14ac:dyDescent="0.2">
      <c r="A53" s="20"/>
      <c r="B53" s="199"/>
    </row>
    <row r="54" spans="1:3" x14ac:dyDescent="0.2">
      <c r="A54" s="59" t="s">
        <v>61</v>
      </c>
      <c r="B54" s="194">
        <f>SUM(B26+B51)</f>
        <v>47233.420000000006</v>
      </c>
    </row>
    <row r="56" spans="1:3" x14ac:dyDescent="0.2">
      <c r="A56" s="53" t="s">
        <v>62</v>
      </c>
      <c r="B56" s="197">
        <v>30462.09</v>
      </c>
      <c r="C56" s="22"/>
    </row>
    <row r="58" spans="1:3" x14ac:dyDescent="0.2">
      <c r="A58" s="16" t="s">
        <v>603</v>
      </c>
      <c r="B58" s="200">
        <f>SUM(B54-B56)</f>
        <v>16771.330000000005</v>
      </c>
    </row>
    <row r="60" spans="1:3" x14ac:dyDescent="0.2">
      <c r="A60" t="s">
        <v>604</v>
      </c>
      <c r="B60" s="193">
        <v>15999.81</v>
      </c>
    </row>
    <row r="61" spans="1:3" x14ac:dyDescent="0.2">
      <c r="A61" t="s">
        <v>605</v>
      </c>
      <c r="B61" s="193">
        <v>771.52</v>
      </c>
    </row>
    <row r="62" spans="1:3" x14ac:dyDescent="0.2">
      <c r="A62" s="16" t="s">
        <v>606</v>
      </c>
      <c r="B62" s="200">
        <f>SUM(B60:B61)</f>
        <v>16771.329999999998</v>
      </c>
    </row>
  </sheetData>
  <phoneticPr fontId="3" type="noConversion"/>
  <pageMargins left="0.75000000000000011" right="0.75000000000000011" top="1" bottom="1" header="0.5" footer="0.5"/>
  <pageSetup paperSize="9" orientation="portrait" horizontalDpi="4294967293" verticalDpi="4294967293" r:id="rId1"/>
  <headerFooter alignWithMargins="0">
    <oddHeader>&amp;C&amp;K000000SPRÁVA O HOSPODÁRENÍ KLUBU
ZA ROK 2015</oddHeader>
    <oddFooter>&amp;L&amp;K000000&amp;D&amp;R&amp;K000000Anna  Závodská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6"/>
  <sheetViews>
    <sheetView zoomScaleNormal="100" workbookViewId="0">
      <pane ySplit="4" topLeftCell="A428" activePane="bottomLeft" state="frozen"/>
      <selection pane="bottomLeft" activeCell="C456" sqref="C456"/>
    </sheetView>
  </sheetViews>
  <sheetFormatPr defaultColWidth="19.28515625" defaultRowHeight="12.75" x14ac:dyDescent="0.2"/>
  <cols>
    <col min="1" max="1" width="9.28515625" style="4" customWidth="1"/>
    <col min="2" max="2" width="10.140625" style="16" customWidth="1"/>
    <col min="3" max="3" width="49.28515625" customWidth="1"/>
    <col min="4" max="4" width="8.7109375" style="130" customWidth="1"/>
    <col min="5" max="5" width="8.7109375" style="55" customWidth="1"/>
    <col min="6" max="6" width="8.7109375" style="86" customWidth="1"/>
    <col min="7" max="7" width="8.7109375" style="97" customWidth="1"/>
    <col min="8" max="8" width="9" style="119" customWidth="1"/>
    <col min="9" max="9" width="9" style="76" customWidth="1"/>
    <col min="10" max="10" width="8.42578125" style="9" customWidth="1"/>
    <col min="11" max="11" width="8.7109375" style="23" customWidth="1"/>
    <col min="12" max="12" width="8.7109375" style="106" customWidth="1"/>
    <col min="13" max="13" width="18.140625" style="26" customWidth="1"/>
    <col min="14" max="14" width="7.85546875" style="5" customWidth="1"/>
    <col min="15" max="15" width="19.28515625" style="26" customWidth="1"/>
    <col min="16" max="17" width="17.85546875" style="5" customWidth="1"/>
    <col min="18" max="18" width="13.28515625" style="26" customWidth="1"/>
    <col min="19" max="19" width="9.85546875" customWidth="1"/>
    <col min="20" max="20" width="10.140625" style="26" customWidth="1"/>
    <col min="21" max="21" width="19.28515625" style="5" customWidth="1"/>
    <col min="22" max="22" width="13.28515625" style="5" customWidth="1"/>
    <col min="23" max="23" width="15" style="26" customWidth="1"/>
    <col min="24" max="24" width="19.28515625" style="26" customWidth="1"/>
    <col min="25" max="27" width="19.28515625" style="5" customWidth="1"/>
    <col min="28" max="28" width="9.42578125" style="26" customWidth="1"/>
    <col min="29" max="29" width="9" style="26" customWidth="1"/>
    <col min="30" max="30" width="16.42578125" style="5" customWidth="1"/>
    <col min="31" max="31" width="19.28515625" style="26" customWidth="1"/>
    <col min="32" max="32" width="8.42578125" style="5" customWidth="1"/>
    <col min="33" max="33" width="9.85546875" customWidth="1"/>
    <col min="34" max="34" width="12" style="1" customWidth="1"/>
  </cols>
  <sheetData>
    <row r="1" spans="1:34" ht="12.75" customHeight="1" x14ac:dyDescent="0.2">
      <c r="K1" s="14"/>
    </row>
    <row r="2" spans="1:34" ht="12.75" customHeight="1" x14ac:dyDescent="0.2">
      <c r="A2" s="109" t="s">
        <v>52</v>
      </c>
      <c r="B2" s="24"/>
      <c r="C2" s="165"/>
      <c r="D2" s="134" t="s">
        <v>19</v>
      </c>
      <c r="E2" s="136" t="s">
        <v>19</v>
      </c>
      <c r="F2" s="180" t="s">
        <v>19</v>
      </c>
      <c r="G2" s="105" t="s">
        <v>20</v>
      </c>
      <c r="H2" s="123" t="s">
        <v>20</v>
      </c>
      <c r="I2" s="181" t="s">
        <v>20</v>
      </c>
      <c r="J2" s="41" t="s">
        <v>37</v>
      </c>
      <c r="K2" s="10"/>
      <c r="L2" s="96"/>
      <c r="M2" s="34"/>
      <c r="N2" s="96"/>
      <c r="O2" s="36" t="s">
        <v>13</v>
      </c>
      <c r="P2" s="51"/>
      <c r="Q2" s="51"/>
      <c r="R2" s="46"/>
      <c r="T2" s="27"/>
      <c r="U2" s="7"/>
      <c r="V2" s="7"/>
      <c r="W2" s="27"/>
      <c r="X2" s="48" t="s">
        <v>12</v>
      </c>
      <c r="Y2" s="7"/>
      <c r="Z2" s="7"/>
      <c r="AA2" s="7"/>
      <c r="AB2" s="27"/>
      <c r="AC2" s="27"/>
      <c r="AD2" s="7"/>
      <c r="AE2" s="27"/>
      <c r="AF2" s="7"/>
    </row>
    <row r="3" spans="1:34" s="1" customFormat="1" ht="12.75" customHeight="1" x14ac:dyDescent="0.2">
      <c r="A3" s="110" t="s">
        <v>10</v>
      </c>
      <c r="B3" s="25" t="s">
        <v>33</v>
      </c>
      <c r="C3" s="2" t="s">
        <v>11</v>
      </c>
      <c r="D3" s="131" t="s">
        <v>35</v>
      </c>
      <c r="E3" s="56" t="s">
        <v>36</v>
      </c>
      <c r="F3" s="74" t="s">
        <v>38</v>
      </c>
      <c r="G3" s="98" t="s">
        <v>35</v>
      </c>
      <c r="H3" s="83" t="s">
        <v>36</v>
      </c>
      <c r="I3" s="74" t="s">
        <v>38</v>
      </c>
      <c r="J3" s="8"/>
      <c r="K3" s="21"/>
      <c r="L3" s="107" t="s">
        <v>7</v>
      </c>
      <c r="M3" s="28" t="s">
        <v>34</v>
      </c>
      <c r="N3" s="6" t="s">
        <v>32</v>
      </c>
      <c r="O3" s="37" t="s">
        <v>0</v>
      </c>
      <c r="P3" s="52" t="s">
        <v>0</v>
      </c>
      <c r="Q3" s="52" t="s">
        <v>42</v>
      </c>
      <c r="R3" s="47" t="s">
        <v>16</v>
      </c>
      <c r="S3" s="36" t="s">
        <v>39</v>
      </c>
      <c r="T3" s="28" t="s">
        <v>3</v>
      </c>
      <c r="U3" s="6" t="s">
        <v>4</v>
      </c>
      <c r="V3" s="6" t="s">
        <v>40</v>
      </c>
      <c r="W3" s="28" t="s">
        <v>41</v>
      </c>
      <c r="X3" s="28" t="s">
        <v>1</v>
      </c>
      <c r="Y3" s="6" t="s">
        <v>2</v>
      </c>
      <c r="Z3" s="6" t="s">
        <v>444</v>
      </c>
      <c r="AA3" s="6" t="s">
        <v>492</v>
      </c>
      <c r="AB3" s="28" t="s">
        <v>5</v>
      </c>
      <c r="AC3" s="28" t="s">
        <v>6</v>
      </c>
      <c r="AD3" s="6" t="s">
        <v>9</v>
      </c>
      <c r="AE3" s="28" t="s">
        <v>18</v>
      </c>
      <c r="AF3" s="6" t="s">
        <v>8</v>
      </c>
      <c r="AG3" s="45" t="s">
        <v>39</v>
      </c>
    </row>
    <row r="4" spans="1:34" ht="12.75" customHeight="1" x14ac:dyDescent="0.2">
      <c r="A4" s="111"/>
      <c r="B4" s="160"/>
      <c r="C4" s="3"/>
      <c r="D4" s="132"/>
      <c r="E4" s="57"/>
      <c r="F4" s="91"/>
      <c r="G4" s="99"/>
      <c r="H4" s="120"/>
      <c r="I4" s="87"/>
      <c r="J4" s="39" t="s">
        <v>35</v>
      </c>
      <c r="K4" s="40" t="s">
        <v>36</v>
      </c>
      <c r="L4" s="108"/>
      <c r="M4" s="29"/>
      <c r="N4" s="12"/>
      <c r="O4" s="29" t="s">
        <v>53</v>
      </c>
      <c r="P4" s="11" t="s">
        <v>2</v>
      </c>
      <c r="Q4" s="11" t="s">
        <v>459</v>
      </c>
      <c r="R4" s="29"/>
      <c r="S4" s="3"/>
      <c r="T4" s="29"/>
      <c r="U4" s="12"/>
      <c r="V4" s="12"/>
      <c r="W4" s="29"/>
      <c r="X4" s="29"/>
      <c r="Y4" s="12"/>
      <c r="Z4" s="12"/>
      <c r="AA4" s="12"/>
      <c r="AB4" s="29"/>
      <c r="AC4" s="29"/>
      <c r="AD4" s="12"/>
      <c r="AE4" s="29"/>
      <c r="AF4" s="12"/>
    </row>
    <row r="5" spans="1:34" x14ac:dyDescent="0.2">
      <c r="A5" s="112" t="s">
        <v>21</v>
      </c>
      <c r="B5" s="19"/>
      <c r="C5" s="2"/>
      <c r="D5" s="100"/>
      <c r="E5" s="61"/>
      <c r="F5" s="179">
        <v>437.1</v>
      </c>
      <c r="G5" s="100"/>
      <c r="I5" s="182">
        <v>10198.11</v>
      </c>
      <c r="J5" s="33"/>
      <c r="K5" s="5"/>
      <c r="L5" s="5"/>
      <c r="P5"/>
      <c r="Q5"/>
      <c r="S5" s="5"/>
      <c r="T5"/>
      <c r="U5" s="26"/>
      <c r="W5" s="5"/>
      <c r="Y5" s="26"/>
      <c r="Z5" s="26"/>
      <c r="AA5" s="26"/>
      <c r="AE5"/>
      <c r="AF5" s="94"/>
      <c r="AH5"/>
    </row>
    <row r="6" spans="1:34" x14ac:dyDescent="0.2">
      <c r="A6" s="113">
        <v>42006</v>
      </c>
      <c r="B6" s="59" t="s">
        <v>501</v>
      </c>
      <c r="C6" t="s">
        <v>104</v>
      </c>
      <c r="D6" s="101"/>
      <c r="E6" s="61"/>
      <c r="F6" s="88"/>
      <c r="G6" s="97">
        <v>10</v>
      </c>
      <c r="I6" s="88"/>
      <c r="J6" s="33"/>
      <c r="K6" s="5"/>
      <c r="L6" s="5">
        <v>10</v>
      </c>
      <c r="P6"/>
      <c r="Q6"/>
      <c r="S6" s="5"/>
      <c r="T6"/>
      <c r="U6" s="26"/>
      <c r="W6" s="5"/>
      <c r="Y6" s="26"/>
      <c r="Z6" s="26"/>
      <c r="AA6" s="26"/>
      <c r="AE6"/>
      <c r="AF6" s="94"/>
      <c r="AH6"/>
    </row>
    <row r="7" spans="1:34" ht="12.75" customHeight="1" x14ac:dyDescent="0.2">
      <c r="A7" s="114">
        <v>42009</v>
      </c>
      <c r="B7" s="59" t="s">
        <v>501</v>
      </c>
      <c r="C7" t="s">
        <v>105</v>
      </c>
      <c r="D7" s="101"/>
      <c r="E7" s="61"/>
      <c r="F7" s="88"/>
      <c r="G7" s="97">
        <v>10</v>
      </c>
      <c r="H7" s="121"/>
      <c r="I7" s="88"/>
      <c r="J7" s="33"/>
      <c r="K7" s="5"/>
      <c r="L7" s="5">
        <v>10</v>
      </c>
      <c r="P7"/>
      <c r="Q7"/>
      <c r="S7" s="5"/>
      <c r="T7"/>
      <c r="U7" s="26"/>
      <c r="W7" s="5"/>
      <c r="Y7" s="26"/>
      <c r="Z7" s="26"/>
      <c r="AA7" s="26"/>
      <c r="AE7"/>
      <c r="AF7" s="94"/>
      <c r="AH7"/>
    </row>
    <row r="8" spans="1:34" ht="12.75" customHeight="1" x14ac:dyDescent="0.2">
      <c r="A8" s="4">
        <v>42009</v>
      </c>
      <c r="B8" s="59" t="s">
        <v>501</v>
      </c>
      <c r="C8" s="26" t="s">
        <v>106</v>
      </c>
      <c r="D8" s="97"/>
      <c r="E8" s="119"/>
      <c r="F8" s="88"/>
      <c r="G8" s="101">
        <v>10</v>
      </c>
      <c r="H8" s="95"/>
      <c r="I8" s="86"/>
      <c r="J8" s="5"/>
      <c r="K8" s="5"/>
      <c r="L8" s="5">
        <v>10</v>
      </c>
      <c r="O8"/>
      <c r="P8" s="26"/>
      <c r="Q8" s="26"/>
      <c r="S8" s="5"/>
      <c r="U8" s="26"/>
      <c r="W8" s="30"/>
      <c r="X8" s="5"/>
      <c r="Y8"/>
      <c r="Z8"/>
      <c r="AA8"/>
      <c r="AB8" s="1"/>
      <c r="AC8"/>
      <c r="AE8"/>
      <c r="AH8"/>
    </row>
    <row r="9" spans="1:34" ht="12.75" customHeight="1" x14ac:dyDescent="0.2">
      <c r="A9" s="4">
        <v>42011</v>
      </c>
      <c r="B9" s="59" t="s">
        <v>501</v>
      </c>
      <c r="C9" s="26" t="s">
        <v>107</v>
      </c>
      <c r="D9" s="97"/>
      <c r="E9" s="119"/>
      <c r="F9" s="88"/>
      <c r="G9" s="101">
        <v>10</v>
      </c>
      <c r="H9" s="95"/>
      <c r="I9" s="86"/>
      <c r="J9" s="5"/>
      <c r="K9" s="5"/>
      <c r="L9" s="5">
        <v>10</v>
      </c>
      <c r="O9"/>
      <c r="P9" s="26"/>
      <c r="Q9" s="26"/>
      <c r="S9" s="5"/>
      <c r="U9" s="26"/>
      <c r="W9" s="30"/>
      <c r="X9" s="9"/>
      <c r="Y9"/>
      <c r="Z9"/>
      <c r="AA9"/>
      <c r="AB9" s="1"/>
      <c r="AC9"/>
      <c r="AE9"/>
      <c r="AH9"/>
    </row>
    <row r="10" spans="1:34" ht="12.75" customHeight="1" x14ac:dyDescent="0.2">
      <c r="A10" s="4">
        <v>42012</v>
      </c>
      <c r="B10" s="59" t="s">
        <v>501</v>
      </c>
      <c r="C10" s="26" t="s">
        <v>108</v>
      </c>
      <c r="D10" s="97"/>
      <c r="E10" s="119"/>
      <c r="F10" s="88"/>
      <c r="G10" s="101">
        <v>10</v>
      </c>
      <c r="H10" s="95">
        <v>1.3</v>
      </c>
      <c r="I10" s="86"/>
      <c r="J10" s="5"/>
      <c r="K10" s="5"/>
      <c r="L10" s="5">
        <v>10</v>
      </c>
      <c r="O10"/>
      <c r="P10" s="26"/>
      <c r="Q10" s="26"/>
      <c r="S10" s="5"/>
      <c r="U10" s="26"/>
      <c r="W10" s="30"/>
      <c r="X10" s="9"/>
      <c r="Y10"/>
      <c r="Z10"/>
      <c r="AA10"/>
      <c r="AB10" s="1"/>
      <c r="AC10"/>
      <c r="AD10" s="5">
        <v>1.3</v>
      </c>
      <c r="AE10"/>
      <c r="AH10"/>
    </row>
    <row r="11" spans="1:34" ht="12.75" customHeight="1" x14ac:dyDescent="0.2">
      <c r="A11" s="4">
        <v>42016</v>
      </c>
      <c r="B11" s="59" t="s">
        <v>501</v>
      </c>
      <c r="C11" s="26" t="s">
        <v>109</v>
      </c>
      <c r="D11" s="97"/>
      <c r="E11" s="119"/>
      <c r="F11" s="88"/>
      <c r="G11" s="101">
        <v>10</v>
      </c>
      <c r="H11" s="95"/>
      <c r="I11" s="86"/>
      <c r="J11" s="5"/>
      <c r="K11" s="5"/>
      <c r="L11" s="5">
        <v>10</v>
      </c>
      <c r="O11"/>
      <c r="P11" s="26"/>
      <c r="Q11" s="26"/>
      <c r="S11" s="5"/>
      <c r="U11" s="26"/>
      <c r="W11" s="30"/>
      <c r="X11" s="9"/>
      <c r="Y11"/>
      <c r="Z11"/>
      <c r="AA11"/>
      <c r="AB11" s="1"/>
      <c r="AC11"/>
      <c r="AE11"/>
      <c r="AH11"/>
    </row>
    <row r="12" spans="1:34" ht="12.75" customHeight="1" x14ac:dyDescent="0.2">
      <c r="A12" s="4">
        <v>42016</v>
      </c>
      <c r="B12" s="59" t="s">
        <v>501</v>
      </c>
      <c r="C12" s="26" t="s">
        <v>110</v>
      </c>
      <c r="D12" s="97"/>
      <c r="E12" s="119"/>
      <c r="F12" s="88"/>
      <c r="G12" s="101">
        <v>10</v>
      </c>
      <c r="H12" s="95"/>
      <c r="I12" s="86"/>
      <c r="J12" s="5"/>
      <c r="K12" s="5"/>
      <c r="L12" s="5">
        <v>10</v>
      </c>
      <c r="O12"/>
      <c r="P12" s="26"/>
      <c r="Q12" s="26"/>
      <c r="S12" s="5"/>
      <c r="U12" s="26"/>
      <c r="W12" s="30"/>
      <c r="X12" s="5"/>
      <c r="Y12"/>
      <c r="Z12"/>
      <c r="AA12"/>
      <c r="AB12" s="1"/>
      <c r="AC12"/>
      <c r="AE12"/>
      <c r="AH12"/>
    </row>
    <row r="13" spans="1:34" ht="12.75" customHeight="1" x14ac:dyDescent="0.2">
      <c r="A13" s="113">
        <v>42016</v>
      </c>
      <c r="B13" s="59" t="s">
        <v>501</v>
      </c>
      <c r="C13" s="124" t="s">
        <v>111</v>
      </c>
      <c r="D13" s="97"/>
      <c r="E13" s="119"/>
      <c r="F13" s="88"/>
      <c r="G13" s="102">
        <v>10</v>
      </c>
      <c r="H13" s="126"/>
      <c r="I13" s="86"/>
      <c r="J13" s="13"/>
      <c r="K13" s="13"/>
      <c r="L13" s="13">
        <v>10</v>
      </c>
      <c r="M13" s="30"/>
      <c r="N13" s="13"/>
      <c r="O13" s="16"/>
      <c r="P13" s="30"/>
      <c r="Q13" s="30"/>
      <c r="R13" s="30"/>
      <c r="S13" s="13"/>
      <c r="T13" s="30"/>
      <c r="U13" s="30"/>
      <c r="V13" s="166"/>
      <c r="W13" s="30"/>
      <c r="X13" s="13"/>
      <c r="Y13"/>
      <c r="Z13"/>
      <c r="AA13"/>
      <c r="AB13" s="1"/>
      <c r="AC13"/>
      <c r="AE13"/>
      <c r="AH13"/>
    </row>
    <row r="14" spans="1:34" x14ac:dyDescent="0.2">
      <c r="A14" s="4">
        <v>42016</v>
      </c>
      <c r="B14" s="59" t="s">
        <v>501</v>
      </c>
      <c r="C14" s="26" t="s">
        <v>112</v>
      </c>
      <c r="D14" s="97"/>
      <c r="E14" s="119"/>
      <c r="F14" s="88"/>
      <c r="G14" s="101">
        <v>10</v>
      </c>
      <c r="H14" s="95"/>
      <c r="I14" s="86"/>
      <c r="J14" s="5"/>
      <c r="K14" s="5"/>
      <c r="L14" s="5">
        <v>10</v>
      </c>
      <c r="O14"/>
      <c r="P14" s="26"/>
      <c r="Q14" s="26"/>
      <c r="S14" s="5"/>
      <c r="U14" s="26"/>
      <c r="W14" s="30"/>
      <c r="X14" s="5"/>
      <c r="Y14"/>
      <c r="Z14"/>
      <c r="AA14"/>
      <c r="AB14" s="1"/>
      <c r="AC14"/>
      <c r="AE14"/>
      <c r="AH14"/>
    </row>
    <row r="15" spans="1:34" ht="12.75" customHeight="1" x14ac:dyDescent="0.2">
      <c r="A15" s="4">
        <v>42016</v>
      </c>
      <c r="B15" s="59" t="s">
        <v>501</v>
      </c>
      <c r="C15" s="26" t="s">
        <v>113</v>
      </c>
      <c r="D15" s="97"/>
      <c r="E15" s="119"/>
      <c r="F15" s="88"/>
      <c r="G15" s="101">
        <v>20</v>
      </c>
      <c r="H15" s="95"/>
      <c r="I15" s="86"/>
      <c r="J15" s="5"/>
      <c r="K15" s="5"/>
      <c r="L15" s="5">
        <v>20</v>
      </c>
      <c r="M15" s="26" t="s">
        <v>114</v>
      </c>
      <c r="O15"/>
      <c r="P15" s="26"/>
      <c r="Q15" s="26"/>
      <c r="S15" s="5"/>
      <c r="U15" s="26"/>
      <c r="W15" s="30"/>
      <c r="X15" s="5"/>
      <c r="Y15"/>
      <c r="Z15"/>
      <c r="AA15"/>
      <c r="AB15" s="1"/>
      <c r="AC15"/>
      <c r="AE15"/>
      <c r="AH15"/>
    </row>
    <row r="16" spans="1:34" ht="12.75" customHeight="1" x14ac:dyDescent="0.2">
      <c r="A16" s="115">
        <v>42016</v>
      </c>
      <c r="B16" s="59" t="s">
        <v>501</v>
      </c>
      <c r="C16" s="26" t="s">
        <v>115</v>
      </c>
      <c r="D16" s="97"/>
      <c r="E16" s="119"/>
      <c r="F16" s="88"/>
      <c r="G16" s="101">
        <v>20</v>
      </c>
      <c r="H16" s="95"/>
      <c r="I16" s="86"/>
      <c r="J16" s="5"/>
      <c r="K16" s="5"/>
      <c r="L16" s="5">
        <v>20</v>
      </c>
      <c r="M16" s="26" t="s">
        <v>114</v>
      </c>
      <c r="O16"/>
      <c r="P16" s="26"/>
      <c r="Q16" s="26"/>
      <c r="S16" s="5"/>
      <c r="U16" s="26"/>
      <c r="W16" s="30"/>
      <c r="X16" s="5"/>
      <c r="Y16"/>
      <c r="Z16"/>
      <c r="AA16"/>
      <c r="AB16" s="1"/>
      <c r="AC16"/>
      <c r="AE16"/>
      <c r="AH16"/>
    </row>
    <row r="17" spans="1:34" ht="12.75" customHeight="1" x14ac:dyDescent="0.2">
      <c r="A17" s="4">
        <v>42017</v>
      </c>
      <c r="B17" s="59" t="s">
        <v>501</v>
      </c>
      <c r="C17" s="26" t="s">
        <v>116</v>
      </c>
      <c r="D17" s="97"/>
      <c r="E17" s="119"/>
      <c r="F17" s="88"/>
      <c r="G17" s="101">
        <v>10</v>
      </c>
      <c r="H17" s="95"/>
      <c r="I17" s="86"/>
      <c r="J17" s="5"/>
      <c r="K17" s="5"/>
      <c r="L17" s="5">
        <v>10</v>
      </c>
      <c r="O17"/>
      <c r="P17" s="26"/>
      <c r="Q17" s="26"/>
      <c r="S17" s="5"/>
      <c r="U17" s="26"/>
      <c r="W17" s="30"/>
      <c r="X17" s="5"/>
      <c r="Y17"/>
      <c r="Z17"/>
      <c r="AA17"/>
      <c r="AB17" s="1"/>
      <c r="AC17"/>
      <c r="AE17"/>
      <c r="AH17"/>
    </row>
    <row r="18" spans="1:34" ht="12.75" customHeight="1" x14ac:dyDescent="0.2">
      <c r="A18" s="4">
        <v>42017</v>
      </c>
      <c r="B18" s="59" t="s">
        <v>501</v>
      </c>
      <c r="C18" s="125" t="s">
        <v>117</v>
      </c>
      <c r="D18" s="103"/>
      <c r="E18" s="119"/>
      <c r="F18" s="92"/>
      <c r="G18" s="101">
        <v>10</v>
      </c>
      <c r="H18" s="95"/>
      <c r="I18" s="86"/>
      <c r="J18" s="5"/>
      <c r="K18" s="5"/>
      <c r="L18" s="5">
        <v>10</v>
      </c>
      <c r="O18"/>
      <c r="P18" s="26"/>
      <c r="Q18" s="26"/>
      <c r="S18" s="5"/>
      <c r="U18" s="26"/>
      <c r="W18" s="30"/>
      <c r="X18" s="5"/>
      <c r="Y18"/>
      <c r="Z18"/>
      <c r="AA18"/>
      <c r="AB18" s="1"/>
      <c r="AC18"/>
      <c r="AE18"/>
      <c r="AH18"/>
    </row>
    <row r="19" spans="1:34" ht="12.75" customHeight="1" x14ac:dyDescent="0.2">
      <c r="A19" s="4">
        <v>42017</v>
      </c>
      <c r="B19" s="59" t="s">
        <v>501</v>
      </c>
      <c r="C19" s="125" t="s">
        <v>118</v>
      </c>
      <c r="D19" s="103"/>
      <c r="E19" s="122"/>
      <c r="G19" s="101">
        <v>10</v>
      </c>
      <c r="H19" s="95"/>
      <c r="I19" s="89"/>
      <c r="J19" s="26"/>
      <c r="K19" s="5"/>
      <c r="L19" s="5">
        <v>10</v>
      </c>
      <c r="M19" s="5"/>
      <c r="P19" s="26"/>
      <c r="Q19" s="26"/>
      <c r="R19" s="5"/>
      <c r="S19" s="26"/>
      <c r="U19" s="26"/>
      <c r="V19" s="13"/>
      <c r="W19" s="5"/>
      <c r="X19"/>
      <c r="Y19" s="1"/>
      <c r="Z19" s="1"/>
      <c r="AA19" s="1"/>
      <c r="AB19"/>
      <c r="AC19"/>
      <c r="AE19"/>
      <c r="AH19"/>
    </row>
    <row r="20" spans="1:34" ht="12.75" customHeight="1" x14ac:dyDescent="0.2">
      <c r="A20" s="4">
        <v>42017</v>
      </c>
      <c r="B20" s="59" t="s">
        <v>501</v>
      </c>
      <c r="C20" s="26" t="s">
        <v>119</v>
      </c>
      <c r="D20" s="97"/>
      <c r="E20" s="119"/>
      <c r="F20" s="92"/>
      <c r="G20" s="101">
        <v>10</v>
      </c>
      <c r="H20" s="95"/>
      <c r="I20" s="86"/>
      <c r="J20" s="5"/>
      <c r="K20" s="5"/>
      <c r="L20" s="5">
        <v>10</v>
      </c>
      <c r="O20"/>
      <c r="P20" s="26"/>
      <c r="Q20" s="26"/>
      <c r="S20" s="5"/>
      <c r="U20" s="26"/>
      <c r="W20" s="30"/>
      <c r="X20" s="5"/>
      <c r="Y20"/>
      <c r="Z20"/>
      <c r="AA20"/>
      <c r="AB20" s="1"/>
      <c r="AC20"/>
      <c r="AE20"/>
      <c r="AH20"/>
    </row>
    <row r="21" spans="1:34" ht="12.75" customHeight="1" x14ac:dyDescent="0.2">
      <c r="A21" s="4">
        <v>42017</v>
      </c>
      <c r="B21" s="59" t="s">
        <v>501</v>
      </c>
      <c r="C21" s="26" t="s">
        <v>120</v>
      </c>
      <c r="D21" s="97"/>
      <c r="E21" s="61"/>
      <c r="F21" s="88"/>
      <c r="G21" s="103">
        <v>10</v>
      </c>
      <c r="H21" s="127"/>
      <c r="I21" s="86"/>
      <c r="J21" s="26"/>
      <c r="K21" s="5"/>
      <c r="L21" s="5">
        <v>10</v>
      </c>
      <c r="R21"/>
      <c r="S21" s="26"/>
      <c r="Y21" s="35"/>
      <c r="Z21" s="35"/>
      <c r="AA21" s="35"/>
      <c r="AB21" s="5"/>
      <c r="AC21"/>
      <c r="AD21" s="94"/>
      <c r="AE21"/>
      <c r="AH21"/>
    </row>
    <row r="22" spans="1:34" s="17" customFormat="1" ht="12.75" customHeight="1" x14ac:dyDescent="0.2">
      <c r="A22" s="116">
        <v>42017</v>
      </c>
      <c r="B22" s="59" t="s">
        <v>501</v>
      </c>
      <c r="C22" s="31" t="s">
        <v>121</v>
      </c>
      <c r="D22" s="133"/>
      <c r="E22" s="135"/>
      <c r="F22" s="93"/>
      <c r="G22" s="104">
        <v>10</v>
      </c>
      <c r="H22" s="128"/>
      <c r="I22" s="90"/>
      <c r="J22" s="31"/>
      <c r="K22" s="18"/>
      <c r="L22" s="18">
        <v>10</v>
      </c>
      <c r="M22" s="31"/>
      <c r="N22" s="18"/>
      <c r="O22" s="31"/>
      <c r="P22" s="18"/>
      <c r="Q22" s="18"/>
      <c r="S22" s="31"/>
      <c r="T22" s="31"/>
      <c r="U22" s="18"/>
      <c r="V22" s="18"/>
      <c r="W22" s="31"/>
      <c r="X22" s="31"/>
      <c r="Y22" s="44"/>
      <c r="Z22" s="44"/>
      <c r="AA22" s="44"/>
      <c r="AB22" s="18"/>
      <c r="AD22" s="137"/>
      <c r="AF22" s="18"/>
    </row>
    <row r="23" spans="1:34" ht="12.75" customHeight="1" x14ac:dyDescent="0.2">
      <c r="A23" s="117">
        <v>42017</v>
      </c>
      <c r="B23" s="59" t="s">
        <v>501</v>
      </c>
      <c r="C23" s="85" t="s">
        <v>122</v>
      </c>
      <c r="D23" s="97"/>
      <c r="E23" s="61"/>
      <c r="F23" s="88"/>
      <c r="G23" s="103">
        <v>20</v>
      </c>
      <c r="H23" s="129"/>
      <c r="J23" s="85"/>
      <c r="K23" s="84"/>
      <c r="L23" s="84">
        <v>20</v>
      </c>
      <c r="M23" s="85" t="s">
        <v>114</v>
      </c>
      <c r="N23" s="84"/>
      <c r="O23" s="85"/>
      <c r="P23" s="84"/>
      <c r="Q23" s="84"/>
      <c r="R23" s="42"/>
      <c r="S23" s="85"/>
      <c r="T23" s="85"/>
      <c r="U23" s="84"/>
      <c r="V23" s="84"/>
      <c r="W23" s="85"/>
      <c r="X23" s="85"/>
      <c r="Y23" s="43"/>
      <c r="Z23" s="43"/>
      <c r="AA23" s="43"/>
      <c r="AB23" s="84"/>
      <c r="AC23" s="42"/>
      <c r="AD23" s="138"/>
      <c r="AE23" s="42"/>
      <c r="AF23" s="84"/>
      <c r="AG23" s="42"/>
      <c r="AH23"/>
    </row>
    <row r="24" spans="1:34" x14ac:dyDescent="0.2">
      <c r="A24" s="118">
        <v>42017</v>
      </c>
      <c r="B24" s="53" t="s">
        <v>501</v>
      </c>
      <c r="C24" s="26" t="s">
        <v>88</v>
      </c>
      <c r="D24" s="101"/>
      <c r="F24" s="89"/>
      <c r="G24" s="101"/>
      <c r="H24" s="95">
        <v>2500</v>
      </c>
      <c r="I24" s="86"/>
      <c r="J24" s="5"/>
      <c r="K24" s="5">
        <v>2500</v>
      </c>
      <c r="L24" s="5"/>
      <c r="P24" s="26"/>
      <c r="Q24" s="26"/>
      <c r="S24" s="26"/>
      <c r="T24" s="5"/>
      <c r="U24"/>
      <c r="V24" s="94"/>
      <c r="W24"/>
      <c r="X24"/>
      <c r="Y24"/>
      <c r="Z24"/>
      <c r="AA24"/>
      <c r="AB24"/>
      <c r="AC24"/>
      <c r="AE24"/>
      <c r="AH24"/>
    </row>
    <row r="25" spans="1:34" x14ac:dyDescent="0.2">
      <c r="A25" s="118">
        <v>42017</v>
      </c>
      <c r="B25" s="53" t="s">
        <v>501</v>
      </c>
      <c r="C25" s="26" t="s">
        <v>46</v>
      </c>
      <c r="D25" s="101"/>
      <c r="F25" s="89"/>
      <c r="G25" s="101"/>
      <c r="H25" s="95">
        <v>2</v>
      </c>
      <c r="I25" s="86"/>
      <c r="J25" s="5"/>
      <c r="K25" s="5"/>
      <c r="L25" s="5"/>
      <c r="P25" s="26"/>
      <c r="Q25" s="26"/>
      <c r="S25" s="26"/>
      <c r="T25" s="5"/>
      <c r="U25"/>
      <c r="V25" s="94"/>
      <c r="W25"/>
      <c r="X25"/>
      <c r="Y25"/>
      <c r="Z25"/>
      <c r="AA25"/>
      <c r="AB25"/>
      <c r="AC25"/>
      <c r="AD25" s="5">
        <v>2</v>
      </c>
      <c r="AE25"/>
      <c r="AH25"/>
    </row>
    <row r="26" spans="1:34" x14ac:dyDescent="0.2">
      <c r="A26" s="118">
        <v>42017</v>
      </c>
      <c r="B26" s="161" t="s">
        <v>395</v>
      </c>
      <c r="C26" s="26" t="s">
        <v>123</v>
      </c>
      <c r="D26" s="101">
        <v>2500</v>
      </c>
      <c r="F26" s="89"/>
      <c r="G26" s="101"/>
      <c r="H26" s="95"/>
      <c r="I26" s="86"/>
      <c r="J26" s="5">
        <v>2500</v>
      </c>
      <c r="K26" s="5"/>
      <c r="L26" s="5"/>
      <c r="P26" s="26"/>
      <c r="Q26" s="26"/>
      <c r="S26" s="26"/>
      <c r="T26" s="5"/>
      <c r="U26"/>
      <c r="V26" s="94"/>
      <c r="W26"/>
      <c r="X26"/>
      <c r="Y26"/>
      <c r="Z26"/>
      <c r="AA26"/>
      <c r="AB26"/>
      <c r="AC26"/>
      <c r="AE26"/>
      <c r="AH26"/>
    </row>
    <row r="27" spans="1:34" x14ac:dyDescent="0.2">
      <c r="A27" s="118">
        <v>42017</v>
      </c>
      <c r="B27" s="164" t="s">
        <v>396</v>
      </c>
      <c r="C27" s="26" t="s">
        <v>124</v>
      </c>
      <c r="D27" s="101"/>
      <c r="E27" s="55">
        <v>2500</v>
      </c>
      <c r="F27" s="89"/>
      <c r="G27" s="101"/>
      <c r="H27" s="95"/>
      <c r="I27" s="86"/>
      <c r="J27" s="5"/>
      <c r="K27" s="5">
        <v>2500</v>
      </c>
      <c r="L27" s="5"/>
      <c r="P27" s="26"/>
      <c r="Q27" s="26"/>
      <c r="S27" s="26"/>
      <c r="T27" s="5"/>
      <c r="U27"/>
      <c r="V27" s="94"/>
      <c r="W27"/>
      <c r="X27"/>
      <c r="Y27"/>
      <c r="Z27"/>
      <c r="AA27"/>
      <c r="AB27"/>
      <c r="AC27"/>
      <c r="AE27"/>
      <c r="AH27"/>
    </row>
    <row r="28" spans="1:34" x14ac:dyDescent="0.2">
      <c r="A28" s="118">
        <v>42017</v>
      </c>
      <c r="B28" s="164" t="s">
        <v>397</v>
      </c>
      <c r="C28" s="26" t="s">
        <v>398</v>
      </c>
      <c r="D28" s="101"/>
      <c r="E28" s="55">
        <v>5.05</v>
      </c>
      <c r="F28" s="89"/>
      <c r="G28" s="101"/>
      <c r="H28" s="95"/>
      <c r="I28" s="86"/>
      <c r="J28" s="5"/>
      <c r="K28" s="5"/>
      <c r="L28" s="5"/>
      <c r="P28" s="26"/>
      <c r="Q28" s="26"/>
      <c r="S28" s="26"/>
      <c r="T28" s="5">
        <v>5.05</v>
      </c>
      <c r="U28"/>
      <c r="V28" s="94"/>
      <c r="W28"/>
      <c r="X28"/>
      <c r="Y28"/>
      <c r="Z28"/>
      <c r="AA28"/>
      <c r="AB28"/>
      <c r="AC28"/>
      <c r="AE28"/>
      <c r="AH28"/>
    </row>
    <row r="29" spans="1:34" x14ac:dyDescent="0.2">
      <c r="A29" s="118">
        <v>42018</v>
      </c>
      <c r="B29" s="59" t="s">
        <v>501</v>
      </c>
      <c r="C29" s="26" t="s">
        <v>125</v>
      </c>
      <c r="D29" s="101"/>
      <c r="F29" s="89"/>
      <c r="G29" s="101">
        <v>10</v>
      </c>
      <c r="H29" s="95"/>
      <c r="I29" s="86"/>
      <c r="J29" s="5"/>
      <c r="K29" s="5"/>
      <c r="L29" s="5">
        <v>10</v>
      </c>
      <c r="P29" s="26"/>
      <c r="Q29" s="26"/>
      <c r="S29" s="26"/>
      <c r="T29" s="5"/>
      <c r="U29"/>
      <c r="V29" s="94"/>
      <c r="W29"/>
      <c r="X29"/>
      <c r="Y29"/>
      <c r="Z29"/>
      <c r="AA29"/>
      <c r="AB29"/>
      <c r="AC29"/>
      <c r="AE29"/>
      <c r="AH29"/>
    </row>
    <row r="30" spans="1:34" x14ac:dyDescent="0.2">
      <c r="A30" s="118">
        <v>42018</v>
      </c>
      <c r="B30" s="59" t="s">
        <v>501</v>
      </c>
      <c r="C30" s="26" t="s">
        <v>126</v>
      </c>
      <c r="D30" s="101"/>
      <c r="F30" s="89"/>
      <c r="G30" s="101">
        <v>10</v>
      </c>
      <c r="H30" s="95"/>
      <c r="I30" s="86"/>
      <c r="J30" s="5"/>
      <c r="K30" s="5"/>
      <c r="L30" s="5">
        <v>10</v>
      </c>
      <c r="P30" s="26"/>
      <c r="Q30" s="26"/>
      <c r="S30" s="26"/>
      <c r="T30" s="5"/>
      <c r="U30"/>
      <c r="V30" s="94"/>
      <c r="W30"/>
      <c r="X30"/>
      <c r="Y30"/>
      <c r="Z30"/>
      <c r="AA30"/>
      <c r="AB30"/>
      <c r="AC30"/>
      <c r="AE30"/>
      <c r="AH30"/>
    </row>
    <row r="31" spans="1:34" x14ac:dyDescent="0.2">
      <c r="A31" s="4">
        <v>42018</v>
      </c>
      <c r="B31" s="59" t="s">
        <v>501</v>
      </c>
      <c r="C31" s="26" t="s">
        <v>127</v>
      </c>
      <c r="D31" s="101"/>
      <c r="F31" s="89"/>
      <c r="G31" s="101">
        <v>10</v>
      </c>
      <c r="H31" s="95"/>
      <c r="I31" s="86"/>
      <c r="J31" s="5"/>
      <c r="K31" s="5"/>
      <c r="L31" s="5">
        <v>10</v>
      </c>
      <c r="P31" s="26"/>
      <c r="Q31" s="26"/>
      <c r="S31" s="26"/>
      <c r="T31" s="5"/>
      <c r="U31"/>
      <c r="V31" s="94"/>
      <c r="W31"/>
      <c r="X31"/>
      <c r="Y31"/>
      <c r="Z31"/>
      <c r="AA31"/>
      <c r="AB31"/>
      <c r="AC31"/>
      <c r="AE31"/>
      <c r="AH31"/>
    </row>
    <row r="32" spans="1:34" x14ac:dyDescent="0.2">
      <c r="A32" s="4">
        <v>42018</v>
      </c>
      <c r="B32" s="59" t="s">
        <v>501</v>
      </c>
      <c r="C32" s="26" t="s">
        <v>128</v>
      </c>
      <c r="G32" s="97">
        <v>10</v>
      </c>
      <c r="L32" s="106">
        <v>10</v>
      </c>
    </row>
    <row r="33" spans="1:20" x14ac:dyDescent="0.2">
      <c r="A33" s="4">
        <v>42018</v>
      </c>
      <c r="B33" s="59" t="s">
        <v>501</v>
      </c>
      <c r="C33" s="26" t="s">
        <v>129</v>
      </c>
      <c r="G33" s="97">
        <v>20</v>
      </c>
      <c r="L33" s="106">
        <v>20</v>
      </c>
    </row>
    <row r="34" spans="1:20" x14ac:dyDescent="0.2">
      <c r="A34" s="4">
        <v>42018</v>
      </c>
      <c r="B34" s="59" t="s">
        <v>501</v>
      </c>
      <c r="C34" s="26" t="s">
        <v>130</v>
      </c>
      <c r="G34" s="97">
        <v>10</v>
      </c>
      <c r="L34" s="106">
        <v>10</v>
      </c>
    </row>
    <row r="35" spans="1:20" x14ac:dyDescent="0.2">
      <c r="A35" s="4">
        <v>42020</v>
      </c>
      <c r="B35" s="59" t="s">
        <v>501</v>
      </c>
      <c r="C35" s="26" t="s">
        <v>131</v>
      </c>
      <c r="G35" s="97">
        <v>10</v>
      </c>
      <c r="L35" s="106">
        <v>10</v>
      </c>
    </row>
    <row r="36" spans="1:20" x14ac:dyDescent="0.2">
      <c r="A36" s="4">
        <v>42020</v>
      </c>
      <c r="B36" s="59" t="s">
        <v>501</v>
      </c>
      <c r="C36" s="26" t="s">
        <v>132</v>
      </c>
      <c r="G36" s="97">
        <v>10</v>
      </c>
      <c r="L36" s="106">
        <v>10</v>
      </c>
    </row>
    <row r="37" spans="1:20" x14ac:dyDescent="0.2">
      <c r="A37" s="4">
        <v>42023</v>
      </c>
      <c r="B37" s="59" t="s">
        <v>501</v>
      </c>
      <c r="C37" s="26" t="s">
        <v>133</v>
      </c>
      <c r="G37" s="97">
        <v>10</v>
      </c>
      <c r="L37" s="106">
        <v>10</v>
      </c>
    </row>
    <row r="38" spans="1:20" x14ac:dyDescent="0.2">
      <c r="A38" s="4">
        <v>42023</v>
      </c>
      <c r="B38" s="59" t="s">
        <v>501</v>
      </c>
      <c r="C38" s="26" t="s">
        <v>134</v>
      </c>
      <c r="G38" s="97">
        <v>10</v>
      </c>
      <c r="L38" s="106">
        <v>10</v>
      </c>
    </row>
    <row r="39" spans="1:20" x14ac:dyDescent="0.2">
      <c r="A39" s="4">
        <v>42023</v>
      </c>
      <c r="B39" s="59" t="s">
        <v>501</v>
      </c>
      <c r="C39" s="26" t="s">
        <v>135</v>
      </c>
      <c r="G39" s="97">
        <v>10</v>
      </c>
      <c r="L39" s="106">
        <v>10</v>
      </c>
    </row>
    <row r="40" spans="1:20" x14ac:dyDescent="0.2">
      <c r="A40" s="4">
        <v>42023</v>
      </c>
      <c r="B40" s="59" t="s">
        <v>501</v>
      </c>
      <c r="C40" s="26" t="s">
        <v>136</v>
      </c>
      <c r="G40" s="97">
        <v>12</v>
      </c>
      <c r="L40" s="106">
        <v>12</v>
      </c>
    </row>
    <row r="41" spans="1:20" x14ac:dyDescent="0.2">
      <c r="A41" s="4">
        <v>42024</v>
      </c>
      <c r="B41" s="59" t="s">
        <v>501</v>
      </c>
      <c r="C41" s="26" t="s">
        <v>137</v>
      </c>
      <c r="G41" s="97">
        <v>12</v>
      </c>
      <c r="L41" s="106">
        <v>12</v>
      </c>
    </row>
    <row r="42" spans="1:20" x14ac:dyDescent="0.2">
      <c r="A42" s="4">
        <v>42024</v>
      </c>
      <c r="B42" s="53" t="s">
        <v>400</v>
      </c>
      <c r="C42" s="26" t="s">
        <v>399</v>
      </c>
      <c r="E42" s="55">
        <v>5.5</v>
      </c>
      <c r="T42" s="26">
        <v>5.5</v>
      </c>
    </row>
    <row r="43" spans="1:20" x14ac:dyDescent="0.2">
      <c r="A43" s="4">
        <v>42025</v>
      </c>
      <c r="B43" s="59" t="s">
        <v>501</v>
      </c>
      <c r="C43" s="26" t="s">
        <v>371</v>
      </c>
      <c r="G43" s="97">
        <v>10</v>
      </c>
      <c r="L43" s="106">
        <v>10</v>
      </c>
    </row>
    <row r="44" spans="1:20" x14ac:dyDescent="0.2">
      <c r="A44" s="4">
        <v>42026</v>
      </c>
      <c r="B44" s="59" t="s">
        <v>501</v>
      </c>
      <c r="C44" s="26" t="s">
        <v>138</v>
      </c>
      <c r="G44" s="97">
        <v>10</v>
      </c>
      <c r="L44" s="106">
        <v>10</v>
      </c>
    </row>
    <row r="45" spans="1:20" x14ac:dyDescent="0.2">
      <c r="A45" s="4">
        <v>42030</v>
      </c>
      <c r="B45" s="59" t="s">
        <v>501</v>
      </c>
      <c r="C45" s="26" t="s">
        <v>139</v>
      </c>
      <c r="G45" s="97">
        <v>10</v>
      </c>
      <c r="L45" s="106">
        <v>10</v>
      </c>
    </row>
    <row r="46" spans="1:20" x14ac:dyDescent="0.2">
      <c r="A46" s="4">
        <v>42031</v>
      </c>
      <c r="B46" s="59" t="s">
        <v>501</v>
      </c>
      <c r="C46" s="26" t="s">
        <v>140</v>
      </c>
      <c r="G46" s="97">
        <v>10</v>
      </c>
      <c r="L46" s="106">
        <v>10</v>
      </c>
    </row>
    <row r="47" spans="1:20" x14ac:dyDescent="0.2">
      <c r="A47" s="4">
        <v>42033</v>
      </c>
      <c r="B47" s="59" t="s">
        <v>501</v>
      </c>
      <c r="C47" s="26" t="s">
        <v>372</v>
      </c>
      <c r="G47" s="97">
        <v>10</v>
      </c>
      <c r="L47" s="106">
        <v>10</v>
      </c>
    </row>
    <row r="48" spans="1:20" x14ac:dyDescent="0.2">
      <c r="A48" s="4">
        <v>42034</v>
      </c>
      <c r="B48" s="59" t="s">
        <v>501</v>
      </c>
      <c r="C48" s="26" t="s">
        <v>141</v>
      </c>
      <c r="G48" s="97">
        <v>10</v>
      </c>
      <c r="L48" s="106">
        <v>10</v>
      </c>
    </row>
    <row r="49" spans="1:34" x14ac:dyDescent="0.2">
      <c r="A49" s="4">
        <v>42034</v>
      </c>
      <c r="B49" s="59" t="s">
        <v>501</v>
      </c>
      <c r="C49" s="26" t="s">
        <v>142</v>
      </c>
      <c r="G49" s="97">
        <v>20</v>
      </c>
      <c r="L49" s="106">
        <v>20</v>
      </c>
    </row>
    <row r="50" spans="1:34" x14ac:dyDescent="0.2">
      <c r="A50" s="4">
        <v>42034</v>
      </c>
      <c r="B50" s="59" t="s">
        <v>501</v>
      </c>
      <c r="C50" s="26" t="s">
        <v>16</v>
      </c>
      <c r="G50" s="97">
        <v>7.0000000000000007E-2</v>
      </c>
      <c r="R50" s="26">
        <v>7.0000000000000007E-2</v>
      </c>
    </row>
    <row r="51" spans="1:34" x14ac:dyDescent="0.2">
      <c r="A51" s="4">
        <v>42035</v>
      </c>
      <c r="B51" s="53" t="s">
        <v>501</v>
      </c>
      <c r="C51" s="26" t="s">
        <v>18</v>
      </c>
      <c r="H51" s="119">
        <v>0.01</v>
      </c>
      <c r="AE51" s="26">
        <v>0.01</v>
      </c>
    </row>
    <row r="52" spans="1:34" x14ac:dyDescent="0.2">
      <c r="A52" s="4">
        <v>42035</v>
      </c>
      <c r="B52" s="53" t="s">
        <v>501</v>
      </c>
      <c r="C52" s="26" t="s">
        <v>45</v>
      </c>
      <c r="H52" s="119">
        <v>0.75</v>
      </c>
      <c r="AD52" s="5">
        <v>0.75</v>
      </c>
    </row>
    <row r="53" spans="1:34" x14ac:dyDescent="0.2">
      <c r="A53" s="4">
        <v>42034</v>
      </c>
      <c r="B53" s="53" t="s">
        <v>501</v>
      </c>
      <c r="C53" s="26" t="s">
        <v>143</v>
      </c>
      <c r="H53" s="119">
        <v>4.0999999999999996</v>
      </c>
      <c r="AE53" s="26" t="s">
        <v>144</v>
      </c>
      <c r="AF53" s="5">
        <v>4.0999999999999996</v>
      </c>
    </row>
    <row r="54" spans="1:34" x14ac:dyDescent="0.2">
      <c r="A54" s="4">
        <v>42035</v>
      </c>
      <c r="B54" s="53" t="s">
        <v>501</v>
      </c>
      <c r="C54" s="26" t="s">
        <v>17</v>
      </c>
      <c r="H54" s="119">
        <v>4</v>
      </c>
      <c r="AD54" s="5">
        <v>4</v>
      </c>
      <c r="AE54" s="26" t="s">
        <v>145</v>
      </c>
    </row>
    <row r="55" spans="1:34" x14ac:dyDescent="0.2">
      <c r="A55" s="4">
        <v>42035</v>
      </c>
      <c r="B55" s="53" t="s">
        <v>501</v>
      </c>
      <c r="C55" s="26" t="s">
        <v>146</v>
      </c>
      <c r="H55" s="119">
        <v>0.19</v>
      </c>
      <c r="AD55" s="5">
        <v>0.19</v>
      </c>
    </row>
    <row r="56" spans="1:34" x14ac:dyDescent="0.2">
      <c r="A56" s="177" t="s">
        <v>301</v>
      </c>
      <c r="B56" s="175" t="s">
        <v>501</v>
      </c>
      <c r="C56" s="176" t="s">
        <v>300</v>
      </c>
      <c r="D56" s="150">
        <f>SUM(D6:D55)</f>
        <v>2500</v>
      </c>
      <c r="E56" s="151">
        <f>SUM(E6:E55)</f>
        <v>2510.5500000000002</v>
      </c>
      <c r="F56" s="179">
        <f>F5+D56-E56</f>
        <v>426.54999999999973</v>
      </c>
      <c r="G56" s="153">
        <f>SUM(G6:G55)</f>
        <v>434.07</v>
      </c>
      <c r="H56" s="151">
        <f>SUM(H6:H55)</f>
        <v>2512.3500000000004</v>
      </c>
      <c r="I56" s="179">
        <f>I5+G56-H56</f>
        <v>8119.83</v>
      </c>
      <c r="J56" s="152">
        <f t="shared" ref="J56:R56" si="0">SUM(J6:J55)</f>
        <v>2500</v>
      </c>
      <c r="K56" s="152">
        <f t="shared" si="0"/>
        <v>5000</v>
      </c>
      <c r="L56" s="152">
        <f t="shared" si="0"/>
        <v>434</v>
      </c>
      <c r="M56" s="152">
        <f t="shared" si="0"/>
        <v>0</v>
      </c>
      <c r="N56" s="152">
        <f t="shared" si="0"/>
        <v>0</v>
      </c>
      <c r="O56" s="152">
        <f t="shared" si="0"/>
        <v>0</v>
      </c>
      <c r="P56" s="152">
        <f t="shared" si="0"/>
        <v>0</v>
      </c>
      <c r="Q56" s="152"/>
      <c r="R56" s="152">
        <f t="shared" si="0"/>
        <v>7.0000000000000007E-2</v>
      </c>
      <c r="S56" s="154">
        <f>L56+M56+N56+O56+P56+R56</f>
        <v>434.07</v>
      </c>
      <c r="T56" s="152">
        <f t="shared" ref="T56:AF56" si="1">SUM(T6:T55)</f>
        <v>10.55</v>
      </c>
      <c r="U56" s="152">
        <f t="shared" si="1"/>
        <v>0</v>
      </c>
      <c r="V56" s="152">
        <f t="shared" si="1"/>
        <v>0</v>
      </c>
      <c r="W56" s="152">
        <f t="shared" si="1"/>
        <v>0</v>
      </c>
      <c r="X56" s="152">
        <f t="shared" si="1"/>
        <v>0</v>
      </c>
      <c r="Y56" s="152">
        <f t="shared" si="1"/>
        <v>0</v>
      </c>
      <c r="Z56" s="152">
        <f>SUM(Z13:Z55)</f>
        <v>0</v>
      </c>
      <c r="AA56" s="152">
        <f>SUM(AA13:AA55)</f>
        <v>0</v>
      </c>
      <c r="AB56" s="152">
        <f t="shared" si="1"/>
        <v>0</v>
      </c>
      <c r="AC56" s="152">
        <f t="shared" si="1"/>
        <v>0</v>
      </c>
      <c r="AD56" s="152">
        <f t="shared" si="1"/>
        <v>8.24</v>
      </c>
      <c r="AE56" s="152">
        <f t="shared" si="1"/>
        <v>0.01</v>
      </c>
      <c r="AF56" s="152">
        <f t="shared" si="1"/>
        <v>4.0999999999999996</v>
      </c>
      <c r="AG56" s="45">
        <f>T56+U56+V56+W56+X56+Y56+AB56+AC56+AD56+AE56+AF56</f>
        <v>22.9</v>
      </c>
      <c r="AH56" s="1" t="s">
        <v>309</v>
      </c>
    </row>
    <row r="57" spans="1:34" x14ac:dyDescent="0.2">
      <c r="A57" s="4">
        <v>42037</v>
      </c>
      <c r="C57" s="26" t="s">
        <v>147</v>
      </c>
      <c r="G57" s="97">
        <v>40</v>
      </c>
      <c r="L57" s="106">
        <v>40</v>
      </c>
    </row>
    <row r="58" spans="1:34" x14ac:dyDescent="0.2">
      <c r="A58" s="4">
        <v>42038</v>
      </c>
      <c r="C58" s="26" t="s">
        <v>148</v>
      </c>
      <c r="G58" s="97">
        <v>10</v>
      </c>
      <c r="L58" s="106">
        <v>10</v>
      </c>
    </row>
    <row r="59" spans="1:34" x14ac:dyDescent="0.2">
      <c r="A59" s="4">
        <v>42038</v>
      </c>
      <c r="C59" s="26" t="s">
        <v>149</v>
      </c>
      <c r="G59" s="97">
        <v>12</v>
      </c>
      <c r="L59" s="106">
        <v>12</v>
      </c>
    </row>
    <row r="60" spans="1:34" x14ac:dyDescent="0.2">
      <c r="A60" s="4">
        <v>42040</v>
      </c>
      <c r="C60" s="26" t="s">
        <v>150</v>
      </c>
      <c r="G60" s="97">
        <v>10</v>
      </c>
      <c r="L60" s="106">
        <v>10</v>
      </c>
    </row>
    <row r="61" spans="1:34" x14ac:dyDescent="0.2">
      <c r="A61" s="4">
        <v>42045</v>
      </c>
      <c r="C61" s="26" t="s">
        <v>373</v>
      </c>
      <c r="G61" s="97">
        <v>10</v>
      </c>
      <c r="L61" s="106">
        <v>10</v>
      </c>
    </row>
    <row r="62" spans="1:34" x14ac:dyDescent="0.2">
      <c r="A62" s="4">
        <v>42045</v>
      </c>
      <c r="C62" s="26" t="s">
        <v>151</v>
      </c>
      <c r="G62" s="97">
        <v>10</v>
      </c>
      <c r="L62" s="106">
        <v>10</v>
      </c>
    </row>
    <row r="63" spans="1:34" x14ac:dyDescent="0.2">
      <c r="A63" s="4">
        <v>42047</v>
      </c>
      <c r="C63" s="26" t="s">
        <v>152</v>
      </c>
      <c r="G63" s="97">
        <v>10</v>
      </c>
      <c r="H63" s="119">
        <v>1.3</v>
      </c>
      <c r="L63" s="106">
        <v>10</v>
      </c>
      <c r="AD63" s="5">
        <v>1.3</v>
      </c>
    </row>
    <row r="64" spans="1:34" x14ac:dyDescent="0.2">
      <c r="A64" s="4">
        <v>42047</v>
      </c>
      <c r="C64" s="26" t="s">
        <v>374</v>
      </c>
      <c r="G64" s="97">
        <v>12.5</v>
      </c>
      <c r="L64" s="106">
        <v>12.5</v>
      </c>
    </row>
    <row r="65" spans="1:32" x14ac:dyDescent="0.2">
      <c r="A65" s="4">
        <v>42048</v>
      </c>
      <c r="C65" s="26" t="s">
        <v>153</v>
      </c>
      <c r="G65" s="97">
        <v>10</v>
      </c>
      <c r="L65" s="106">
        <v>10</v>
      </c>
    </row>
    <row r="66" spans="1:32" x14ac:dyDescent="0.2">
      <c r="A66" s="4">
        <v>42051</v>
      </c>
      <c r="C66" s="26" t="s">
        <v>154</v>
      </c>
      <c r="G66" s="97">
        <v>10</v>
      </c>
      <c r="L66" s="106">
        <v>10</v>
      </c>
    </row>
    <row r="67" spans="1:32" x14ac:dyDescent="0.2">
      <c r="A67" s="4">
        <v>42051</v>
      </c>
      <c r="C67" s="26" t="s">
        <v>155</v>
      </c>
      <c r="G67" s="97">
        <v>10</v>
      </c>
      <c r="L67" s="106">
        <v>10</v>
      </c>
    </row>
    <row r="68" spans="1:32" x14ac:dyDescent="0.2">
      <c r="A68" s="4">
        <v>42051</v>
      </c>
      <c r="C68" s="26" t="s">
        <v>156</v>
      </c>
      <c r="F68" s="86" t="s">
        <v>168</v>
      </c>
      <c r="G68" s="97">
        <v>20</v>
      </c>
      <c r="L68" s="106">
        <v>20</v>
      </c>
    </row>
    <row r="69" spans="1:32" x14ac:dyDescent="0.2">
      <c r="A69" s="4">
        <v>42051</v>
      </c>
      <c r="C69" s="26" t="s">
        <v>157</v>
      </c>
      <c r="H69" s="119">
        <v>15.94</v>
      </c>
      <c r="AE69" s="26" t="s">
        <v>158</v>
      </c>
      <c r="AF69" s="5">
        <v>15.94</v>
      </c>
    </row>
    <row r="70" spans="1:32" x14ac:dyDescent="0.2">
      <c r="A70" s="4">
        <v>42052</v>
      </c>
      <c r="C70" s="26" t="s">
        <v>159</v>
      </c>
      <c r="G70" s="97">
        <v>10</v>
      </c>
      <c r="L70" s="106">
        <v>10</v>
      </c>
    </row>
    <row r="71" spans="1:32" x14ac:dyDescent="0.2">
      <c r="A71" s="4">
        <v>42052</v>
      </c>
      <c r="C71" s="26" t="s">
        <v>160</v>
      </c>
      <c r="G71" s="97">
        <v>10</v>
      </c>
      <c r="H71" s="119">
        <v>1.3</v>
      </c>
      <c r="L71" s="106">
        <v>10</v>
      </c>
      <c r="AD71" s="5">
        <v>1.3</v>
      </c>
    </row>
    <row r="72" spans="1:32" x14ac:dyDescent="0.2">
      <c r="A72" s="4">
        <v>42054</v>
      </c>
      <c r="C72" s="26" t="s">
        <v>161</v>
      </c>
      <c r="G72" s="97">
        <v>10</v>
      </c>
      <c r="L72" s="106">
        <v>10</v>
      </c>
    </row>
    <row r="73" spans="1:32" x14ac:dyDescent="0.2">
      <c r="A73" s="4">
        <v>42058</v>
      </c>
      <c r="C73" s="26" t="s">
        <v>162</v>
      </c>
      <c r="G73" s="97">
        <v>12</v>
      </c>
      <c r="L73" s="106">
        <v>12</v>
      </c>
    </row>
    <row r="74" spans="1:32" x14ac:dyDescent="0.2">
      <c r="A74" s="4">
        <v>42058</v>
      </c>
      <c r="C74" s="26" t="s">
        <v>163</v>
      </c>
      <c r="G74" s="97">
        <v>2500</v>
      </c>
      <c r="J74" s="9">
        <v>2500</v>
      </c>
    </row>
    <row r="75" spans="1:32" x14ac:dyDescent="0.2">
      <c r="A75" s="4">
        <v>42059</v>
      </c>
      <c r="C75" s="26" t="s">
        <v>164</v>
      </c>
      <c r="F75" s="86" t="s">
        <v>168</v>
      </c>
      <c r="G75" s="97">
        <v>20</v>
      </c>
      <c r="L75" s="106">
        <v>20</v>
      </c>
    </row>
    <row r="76" spans="1:32" x14ac:dyDescent="0.2">
      <c r="A76" s="4">
        <v>42062</v>
      </c>
      <c r="C76" s="26" t="s">
        <v>16</v>
      </c>
      <c r="G76" s="97">
        <v>7.0000000000000007E-2</v>
      </c>
      <c r="R76" s="26">
        <v>7.0000000000000007E-2</v>
      </c>
    </row>
    <row r="77" spans="1:32" x14ac:dyDescent="0.2">
      <c r="A77" s="4">
        <v>42062</v>
      </c>
      <c r="C77" s="26" t="s">
        <v>165</v>
      </c>
      <c r="G77" s="97">
        <v>10</v>
      </c>
      <c r="L77" s="106">
        <v>10</v>
      </c>
    </row>
    <row r="78" spans="1:32" x14ac:dyDescent="0.2">
      <c r="A78" s="4">
        <v>42062</v>
      </c>
      <c r="C78" s="26" t="s">
        <v>18</v>
      </c>
      <c r="H78" s="119">
        <v>0.01</v>
      </c>
      <c r="AE78" s="26">
        <v>0.01</v>
      </c>
    </row>
    <row r="79" spans="1:32" x14ac:dyDescent="0.2">
      <c r="A79" s="4">
        <v>42062</v>
      </c>
      <c r="C79" s="26" t="s">
        <v>45</v>
      </c>
      <c r="H79" s="119">
        <v>0.75</v>
      </c>
      <c r="AD79" s="5">
        <v>0.75</v>
      </c>
    </row>
    <row r="80" spans="1:32" x14ac:dyDescent="0.2">
      <c r="A80" s="4">
        <v>42063</v>
      </c>
      <c r="C80" s="26" t="s">
        <v>17</v>
      </c>
      <c r="H80" s="119">
        <v>4</v>
      </c>
      <c r="AD80" s="5">
        <v>4</v>
      </c>
    </row>
    <row r="81" spans="1:34" x14ac:dyDescent="0.2">
      <c r="A81" s="4">
        <v>42063</v>
      </c>
      <c r="C81" s="26" t="s">
        <v>146</v>
      </c>
      <c r="H81" s="119">
        <v>0.22</v>
      </c>
      <c r="AD81" s="5">
        <v>0.22</v>
      </c>
    </row>
    <row r="82" spans="1:34" x14ac:dyDescent="0.2">
      <c r="A82" s="177" t="s">
        <v>302</v>
      </c>
      <c r="B82" s="162"/>
      <c r="C82" s="176" t="s">
        <v>303</v>
      </c>
      <c r="D82" s="150">
        <f>SUM(D56:D81)</f>
        <v>2500</v>
      </c>
      <c r="E82" s="151">
        <f>SUM(E56:E81)</f>
        <v>2510.5500000000002</v>
      </c>
      <c r="F82" s="179">
        <f>F5+D82-E82</f>
        <v>426.54999999999973</v>
      </c>
      <c r="G82" s="150">
        <f>SUM(G56:G81)</f>
        <v>3170.64</v>
      </c>
      <c r="H82" s="151">
        <f>SUM(H56:H81)</f>
        <v>2535.8700000000008</v>
      </c>
      <c r="I82" s="179">
        <f>I5+G82-H82</f>
        <v>10832.88</v>
      </c>
      <c r="J82" s="152">
        <f t="shared" ref="J82:R82" si="2">SUM(J56:J81)</f>
        <v>5000</v>
      </c>
      <c r="K82" s="152">
        <f t="shared" si="2"/>
        <v>5000</v>
      </c>
      <c r="L82" s="152">
        <f t="shared" si="2"/>
        <v>670.5</v>
      </c>
      <c r="M82" s="152">
        <f t="shared" si="2"/>
        <v>0</v>
      </c>
      <c r="N82" s="152">
        <f t="shared" si="2"/>
        <v>0</v>
      </c>
      <c r="O82" s="152">
        <f t="shared" si="2"/>
        <v>0</v>
      </c>
      <c r="P82" s="152">
        <f t="shared" si="2"/>
        <v>0</v>
      </c>
      <c r="Q82" s="152"/>
      <c r="R82" s="152">
        <f t="shared" si="2"/>
        <v>0.14000000000000001</v>
      </c>
      <c r="S82" s="154">
        <f>L82+M82+N82+O82+P82+R82</f>
        <v>670.64</v>
      </c>
      <c r="T82" s="152">
        <f t="shared" ref="T82:AF82" si="3">SUM(T56:T81)</f>
        <v>10.55</v>
      </c>
      <c r="U82" s="152">
        <f t="shared" si="3"/>
        <v>0</v>
      </c>
      <c r="V82" s="152">
        <f t="shared" si="3"/>
        <v>0</v>
      </c>
      <c r="W82" s="152">
        <f t="shared" si="3"/>
        <v>0</v>
      </c>
      <c r="X82" s="152">
        <f t="shared" si="3"/>
        <v>0</v>
      </c>
      <c r="Y82" s="152">
        <f t="shared" si="3"/>
        <v>0</v>
      </c>
      <c r="Z82" s="152">
        <f>SUM(Z39:Z81)</f>
        <v>0</v>
      </c>
      <c r="AA82" s="152">
        <f>SUM(AA39:AA81)</f>
        <v>0</v>
      </c>
      <c r="AB82" s="152">
        <f t="shared" si="3"/>
        <v>0</v>
      </c>
      <c r="AC82" s="152">
        <f t="shared" si="3"/>
        <v>0</v>
      </c>
      <c r="AD82" s="152">
        <f t="shared" si="3"/>
        <v>15.810000000000002</v>
      </c>
      <c r="AE82" s="152">
        <f t="shared" si="3"/>
        <v>0.02</v>
      </c>
      <c r="AF82" s="152">
        <f t="shared" si="3"/>
        <v>20.04</v>
      </c>
      <c r="AG82" s="45">
        <f>T82+U82+V82+W82+X82+Y82+AB82+AC82+AD82+AE82+AF82</f>
        <v>46.42</v>
      </c>
      <c r="AH82" s="1" t="s">
        <v>310</v>
      </c>
    </row>
    <row r="83" spans="1:34" x14ac:dyDescent="0.2">
      <c r="A83" s="4">
        <v>42065</v>
      </c>
      <c r="B83" s="163"/>
      <c r="C83" s="26" t="s">
        <v>167</v>
      </c>
      <c r="G83" s="97">
        <v>20</v>
      </c>
      <c r="O83" s="106">
        <v>20</v>
      </c>
    </row>
    <row r="84" spans="1:34" x14ac:dyDescent="0.2">
      <c r="A84" s="4">
        <v>42065</v>
      </c>
      <c r="C84" s="26" t="s">
        <v>166</v>
      </c>
      <c r="G84" s="97">
        <v>20</v>
      </c>
      <c r="O84" s="106">
        <v>20</v>
      </c>
    </row>
    <row r="85" spans="1:34" x14ac:dyDescent="0.2">
      <c r="A85" s="4">
        <v>42065</v>
      </c>
      <c r="C85" s="26" t="s">
        <v>230</v>
      </c>
      <c r="G85" s="97">
        <v>30</v>
      </c>
      <c r="L85" s="106">
        <v>10</v>
      </c>
      <c r="O85" s="106">
        <v>20</v>
      </c>
    </row>
    <row r="86" spans="1:34" x14ac:dyDescent="0.2">
      <c r="A86" s="4">
        <v>42065</v>
      </c>
      <c r="C86" s="26" t="s">
        <v>169</v>
      </c>
      <c r="G86" s="97">
        <v>80</v>
      </c>
      <c r="L86" s="106">
        <v>10</v>
      </c>
      <c r="O86" s="26">
        <v>70</v>
      </c>
    </row>
    <row r="87" spans="1:34" x14ac:dyDescent="0.2">
      <c r="A87" s="4">
        <v>42066</v>
      </c>
      <c r="C87" s="26" t="s">
        <v>170</v>
      </c>
      <c r="G87" s="97">
        <v>10</v>
      </c>
      <c r="L87" s="106">
        <v>10</v>
      </c>
    </row>
    <row r="88" spans="1:34" x14ac:dyDescent="0.2">
      <c r="A88" s="4">
        <v>42066</v>
      </c>
      <c r="C88" s="26" t="s">
        <v>171</v>
      </c>
      <c r="G88" s="97">
        <v>10</v>
      </c>
      <c r="L88" s="106">
        <v>10</v>
      </c>
    </row>
    <row r="89" spans="1:34" x14ac:dyDescent="0.2">
      <c r="A89" s="4">
        <v>42066</v>
      </c>
      <c r="C89" s="26" t="s">
        <v>172</v>
      </c>
      <c r="G89" s="97">
        <v>20</v>
      </c>
      <c r="O89" s="26">
        <v>20</v>
      </c>
    </row>
    <row r="90" spans="1:34" x14ac:dyDescent="0.2">
      <c r="A90" s="4">
        <v>42066</v>
      </c>
      <c r="C90" s="26" t="s">
        <v>173</v>
      </c>
      <c r="G90" s="97">
        <v>70</v>
      </c>
      <c r="O90" s="26">
        <v>70</v>
      </c>
    </row>
    <row r="91" spans="1:34" x14ac:dyDescent="0.2">
      <c r="A91" s="4">
        <v>42066</v>
      </c>
      <c r="C91" s="26" t="s">
        <v>174</v>
      </c>
      <c r="G91" s="97">
        <v>120</v>
      </c>
      <c r="O91" s="26">
        <v>120</v>
      </c>
    </row>
    <row r="92" spans="1:34" x14ac:dyDescent="0.2">
      <c r="A92" s="4">
        <v>42067</v>
      </c>
      <c r="C92" s="26" t="s">
        <v>120</v>
      </c>
      <c r="G92" s="97">
        <v>10</v>
      </c>
      <c r="L92" s="106">
        <v>10</v>
      </c>
    </row>
    <row r="93" spans="1:34" x14ac:dyDescent="0.2">
      <c r="A93" s="4">
        <v>42067</v>
      </c>
      <c r="C93" s="26" t="s">
        <v>175</v>
      </c>
      <c r="G93" s="97">
        <v>10</v>
      </c>
      <c r="L93" s="106">
        <v>10</v>
      </c>
    </row>
    <row r="94" spans="1:34" x14ac:dyDescent="0.2">
      <c r="A94" s="4">
        <v>42067</v>
      </c>
      <c r="C94" s="26" t="s">
        <v>231</v>
      </c>
      <c r="G94" s="97">
        <v>80</v>
      </c>
      <c r="H94" s="119">
        <v>1.3</v>
      </c>
      <c r="L94" s="106">
        <v>10</v>
      </c>
      <c r="O94" s="26">
        <v>70</v>
      </c>
      <c r="AD94" s="5">
        <v>1.3</v>
      </c>
    </row>
    <row r="95" spans="1:34" x14ac:dyDescent="0.2">
      <c r="A95" s="4">
        <v>42068</v>
      </c>
      <c r="C95" s="26" t="s">
        <v>176</v>
      </c>
      <c r="G95" s="97">
        <v>10</v>
      </c>
      <c r="L95" s="106">
        <v>10</v>
      </c>
    </row>
    <row r="96" spans="1:34" x14ac:dyDescent="0.2">
      <c r="A96" s="4">
        <v>42068</v>
      </c>
      <c r="C96" s="26" t="s">
        <v>177</v>
      </c>
      <c r="G96" s="97">
        <v>20</v>
      </c>
      <c r="O96" s="26">
        <v>20</v>
      </c>
    </row>
    <row r="97" spans="1:30" x14ac:dyDescent="0.2">
      <c r="A97" s="4">
        <v>42068</v>
      </c>
      <c r="C97" s="26" t="s">
        <v>178</v>
      </c>
      <c r="G97" s="97">
        <v>80</v>
      </c>
      <c r="L97" s="106">
        <v>10</v>
      </c>
      <c r="O97" s="26">
        <v>70</v>
      </c>
    </row>
    <row r="98" spans="1:30" x14ac:dyDescent="0.2">
      <c r="A98" s="4">
        <v>42068</v>
      </c>
      <c r="B98" s="53" t="s">
        <v>402</v>
      </c>
      <c r="C98" s="26" t="s">
        <v>401</v>
      </c>
      <c r="E98" s="119">
        <v>9.3000000000000007</v>
      </c>
      <c r="T98" s="26">
        <v>8.3000000000000007</v>
      </c>
      <c r="U98" s="5">
        <v>1</v>
      </c>
    </row>
    <row r="99" spans="1:30" x14ac:dyDescent="0.2">
      <c r="A99" s="4">
        <v>42069</v>
      </c>
      <c r="C99" s="26" t="s">
        <v>375</v>
      </c>
      <c r="G99" s="97">
        <v>30</v>
      </c>
      <c r="L99" s="106">
        <v>10</v>
      </c>
      <c r="O99" s="26">
        <v>20</v>
      </c>
    </row>
    <row r="100" spans="1:30" x14ac:dyDescent="0.2">
      <c r="A100" s="4">
        <v>42069</v>
      </c>
      <c r="C100" s="26" t="s">
        <v>179</v>
      </c>
      <c r="G100" s="97">
        <v>70</v>
      </c>
      <c r="O100" s="26">
        <v>70</v>
      </c>
    </row>
    <row r="101" spans="1:30" x14ac:dyDescent="0.2">
      <c r="A101" s="4">
        <v>42072</v>
      </c>
      <c r="C101" s="26" t="s">
        <v>180</v>
      </c>
      <c r="G101" s="97">
        <v>10</v>
      </c>
      <c r="L101" s="106">
        <v>10</v>
      </c>
    </row>
    <row r="102" spans="1:30" x14ac:dyDescent="0.2">
      <c r="A102" s="4">
        <v>42072</v>
      </c>
      <c r="C102" s="26" t="s">
        <v>181</v>
      </c>
      <c r="G102" s="97">
        <v>15</v>
      </c>
      <c r="L102" s="106">
        <v>15</v>
      </c>
    </row>
    <row r="103" spans="1:30" x14ac:dyDescent="0.2">
      <c r="A103" s="4">
        <v>42072</v>
      </c>
      <c r="C103" s="26" t="s">
        <v>182</v>
      </c>
      <c r="G103" s="97">
        <v>20</v>
      </c>
      <c r="H103" s="119">
        <v>1.3</v>
      </c>
      <c r="O103" s="26">
        <v>20</v>
      </c>
      <c r="AD103" s="5">
        <v>1.3</v>
      </c>
    </row>
    <row r="104" spans="1:30" x14ac:dyDescent="0.2">
      <c r="A104" s="4">
        <v>42072</v>
      </c>
      <c r="C104" s="26" t="s">
        <v>183</v>
      </c>
      <c r="G104" s="97">
        <v>50</v>
      </c>
      <c r="H104" s="119">
        <v>1.3</v>
      </c>
      <c r="O104" s="26">
        <v>50</v>
      </c>
      <c r="AD104" s="5">
        <v>1.3</v>
      </c>
    </row>
    <row r="105" spans="1:30" x14ac:dyDescent="0.2">
      <c r="A105" s="4">
        <v>42072</v>
      </c>
      <c r="C105" s="26" t="s">
        <v>184</v>
      </c>
      <c r="G105" s="97">
        <v>80</v>
      </c>
      <c r="L105" s="106">
        <v>10</v>
      </c>
      <c r="O105" s="26">
        <v>70</v>
      </c>
    </row>
    <row r="106" spans="1:30" x14ac:dyDescent="0.2">
      <c r="A106" s="4">
        <v>42072</v>
      </c>
      <c r="C106" s="26" t="s">
        <v>188</v>
      </c>
      <c r="G106" s="97">
        <v>170</v>
      </c>
      <c r="O106" s="26">
        <v>170</v>
      </c>
    </row>
    <row r="107" spans="1:30" x14ac:dyDescent="0.2">
      <c r="A107" s="4">
        <v>42073</v>
      </c>
      <c r="C107" s="26" t="s">
        <v>185</v>
      </c>
      <c r="G107" s="97">
        <v>10</v>
      </c>
      <c r="H107" s="119">
        <v>1.3</v>
      </c>
      <c r="L107" s="106">
        <v>10</v>
      </c>
      <c r="AD107" s="5">
        <v>1.3</v>
      </c>
    </row>
    <row r="108" spans="1:30" x14ac:dyDescent="0.2">
      <c r="A108" s="4">
        <v>42073</v>
      </c>
      <c r="C108" s="26" t="s">
        <v>186</v>
      </c>
      <c r="G108" s="97">
        <v>10</v>
      </c>
      <c r="L108" s="106">
        <v>10</v>
      </c>
    </row>
    <row r="109" spans="1:30" x14ac:dyDescent="0.2">
      <c r="A109" s="4">
        <v>42073</v>
      </c>
      <c r="C109" s="26" t="s">
        <v>187</v>
      </c>
      <c r="G109" s="97">
        <v>10</v>
      </c>
      <c r="L109" s="106">
        <v>10</v>
      </c>
    </row>
    <row r="110" spans="1:30" x14ac:dyDescent="0.2">
      <c r="A110" s="4">
        <v>42073</v>
      </c>
      <c r="C110" s="26" t="s">
        <v>189</v>
      </c>
      <c r="G110" s="97">
        <v>20</v>
      </c>
      <c r="H110" s="119">
        <v>1.3</v>
      </c>
      <c r="O110" s="26">
        <v>20</v>
      </c>
      <c r="AD110" s="5">
        <v>1.3</v>
      </c>
    </row>
    <row r="111" spans="1:30" x14ac:dyDescent="0.2">
      <c r="A111" s="4">
        <v>42073</v>
      </c>
      <c r="C111" s="26" t="s">
        <v>190</v>
      </c>
      <c r="G111" s="97">
        <v>70</v>
      </c>
      <c r="O111" s="26">
        <v>70</v>
      </c>
    </row>
    <row r="112" spans="1:30" x14ac:dyDescent="0.2">
      <c r="A112" s="4">
        <v>42074</v>
      </c>
      <c r="C112" s="26" t="s">
        <v>191</v>
      </c>
      <c r="G112" s="97">
        <v>20</v>
      </c>
      <c r="O112" s="26">
        <v>20</v>
      </c>
    </row>
    <row r="113" spans="1:30" x14ac:dyDescent="0.2">
      <c r="A113" s="4">
        <v>42074</v>
      </c>
      <c r="C113" s="26" t="s">
        <v>192</v>
      </c>
      <c r="G113" s="97">
        <v>50</v>
      </c>
      <c r="O113" s="26">
        <v>50</v>
      </c>
    </row>
    <row r="114" spans="1:30" x14ac:dyDescent="0.2">
      <c r="A114" s="4">
        <v>42074</v>
      </c>
      <c r="C114" s="26" t="s">
        <v>193</v>
      </c>
      <c r="G114" s="97">
        <v>70</v>
      </c>
      <c r="O114" s="26">
        <v>70</v>
      </c>
    </row>
    <row r="115" spans="1:30" x14ac:dyDescent="0.2">
      <c r="A115" s="4">
        <v>42075</v>
      </c>
      <c r="C115" s="26" t="s">
        <v>377</v>
      </c>
      <c r="G115" s="97">
        <v>80</v>
      </c>
      <c r="L115" s="106">
        <v>10</v>
      </c>
      <c r="O115" s="26">
        <v>70</v>
      </c>
    </row>
    <row r="116" spans="1:30" x14ac:dyDescent="0.2">
      <c r="A116" s="4">
        <v>42076</v>
      </c>
      <c r="C116" s="26" t="s">
        <v>376</v>
      </c>
      <c r="G116" s="97">
        <v>10</v>
      </c>
      <c r="L116" s="106">
        <v>10</v>
      </c>
    </row>
    <row r="117" spans="1:30" x14ac:dyDescent="0.2">
      <c r="A117" s="4">
        <v>42076</v>
      </c>
      <c r="C117" s="26" t="s">
        <v>194</v>
      </c>
      <c r="G117" s="97">
        <v>10</v>
      </c>
      <c r="L117" s="106">
        <v>10</v>
      </c>
    </row>
    <row r="118" spans="1:30" x14ac:dyDescent="0.2">
      <c r="A118" s="4">
        <v>42076</v>
      </c>
      <c r="C118" s="26" t="s">
        <v>195</v>
      </c>
      <c r="G118" s="97">
        <v>10</v>
      </c>
      <c r="L118" s="106">
        <v>10</v>
      </c>
    </row>
    <row r="119" spans="1:30" x14ac:dyDescent="0.2">
      <c r="A119" s="4">
        <v>42076</v>
      </c>
      <c r="C119" s="26" t="s">
        <v>196</v>
      </c>
      <c r="G119" s="97">
        <v>20</v>
      </c>
      <c r="O119" s="26">
        <v>20</v>
      </c>
    </row>
    <row r="120" spans="1:30" x14ac:dyDescent="0.2">
      <c r="A120" s="4">
        <v>42079</v>
      </c>
      <c r="C120" s="26" t="s">
        <v>197</v>
      </c>
      <c r="G120" s="97">
        <v>10</v>
      </c>
      <c r="H120" s="119">
        <v>1.3</v>
      </c>
      <c r="L120" s="106">
        <v>10</v>
      </c>
      <c r="AD120" s="5">
        <v>1.3</v>
      </c>
    </row>
    <row r="121" spans="1:30" x14ac:dyDescent="0.2">
      <c r="A121" s="4">
        <v>42079</v>
      </c>
      <c r="C121" s="26" t="s">
        <v>198</v>
      </c>
      <c r="G121" s="97">
        <v>20</v>
      </c>
      <c r="O121" s="26">
        <v>20</v>
      </c>
    </row>
    <row r="122" spans="1:30" x14ac:dyDescent="0.2">
      <c r="A122" s="4">
        <v>42079</v>
      </c>
      <c r="C122" s="26" t="s">
        <v>199</v>
      </c>
      <c r="G122" s="97">
        <v>30</v>
      </c>
      <c r="H122" s="119">
        <v>1.3</v>
      </c>
      <c r="L122" s="106">
        <v>10</v>
      </c>
      <c r="O122" s="26">
        <v>20</v>
      </c>
      <c r="AD122" s="5">
        <v>1.3</v>
      </c>
    </row>
    <row r="123" spans="1:30" x14ac:dyDescent="0.2">
      <c r="A123" s="4">
        <v>42079</v>
      </c>
      <c r="C123" s="26" t="s">
        <v>200</v>
      </c>
      <c r="G123" s="97">
        <v>30</v>
      </c>
      <c r="H123" s="119">
        <v>1.3</v>
      </c>
      <c r="L123" s="106">
        <v>10</v>
      </c>
      <c r="O123" s="26">
        <v>20</v>
      </c>
      <c r="AD123" s="5">
        <v>1.3</v>
      </c>
    </row>
    <row r="124" spans="1:30" x14ac:dyDescent="0.2">
      <c r="A124" s="4">
        <v>42080</v>
      </c>
      <c r="C124" s="26" t="s">
        <v>201</v>
      </c>
      <c r="G124" s="97">
        <v>10</v>
      </c>
      <c r="L124" s="106">
        <v>10</v>
      </c>
    </row>
    <row r="125" spans="1:30" x14ac:dyDescent="0.2">
      <c r="A125" s="4">
        <v>42080</v>
      </c>
      <c r="C125" s="26" t="s">
        <v>378</v>
      </c>
      <c r="G125" s="97">
        <v>20</v>
      </c>
      <c r="O125" s="26">
        <v>20</v>
      </c>
    </row>
    <row r="126" spans="1:30" x14ac:dyDescent="0.2">
      <c r="A126" s="4">
        <v>42080</v>
      </c>
      <c r="C126" s="26" t="s">
        <v>202</v>
      </c>
      <c r="G126" s="97">
        <v>20</v>
      </c>
      <c r="O126" s="26">
        <v>20</v>
      </c>
    </row>
    <row r="127" spans="1:30" x14ac:dyDescent="0.2">
      <c r="A127" s="4">
        <v>42080</v>
      </c>
      <c r="C127" s="26" t="s">
        <v>203</v>
      </c>
      <c r="H127" s="119">
        <v>591.72</v>
      </c>
      <c r="W127" s="26">
        <v>591.72</v>
      </c>
    </row>
    <row r="128" spans="1:30" x14ac:dyDescent="0.2">
      <c r="A128" s="4">
        <v>42081</v>
      </c>
      <c r="C128" s="26" t="s">
        <v>204</v>
      </c>
      <c r="G128" s="97">
        <v>10</v>
      </c>
      <c r="L128" s="106">
        <v>10</v>
      </c>
    </row>
    <row r="129" spans="1:30" x14ac:dyDescent="0.2">
      <c r="A129" s="4">
        <v>42081</v>
      </c>
      <c r="C129" s="26" t="s">
        <v>205</v>
      </c>
      <c r="G129" s="97">
        <v>10</v>
      </c>
      <c r="L129" s="106">
        <v>10</v>
      </c>
    </row>
    <row r="130" spans="1:30" x14ac:dyDescent="0.2">
      <c r="A130" s="4">
        <v>42081</v>
      </c>
      <c r="C130" s="26" t="s">
        <v>206</v>
      </c>
      <c r="G130" s="97">
        <v>20</v>
      </c>
      <c r="O130" s="26">
        <v>20</v>
      </c>
    </row>
    <row r="131" spans="1:30" x14ac:dyDescent="0.2">
      <c r="A131" s="4">
        <v>42081</v>
      </c>
      <c r="C131" s="26" t="s">
        <v>207</v>
      </c>
      <c r="G131" s="97">
        <v>20</v>
      </c>
      <c r="O131" s="26">
        <v>20</v>
      </c>
    </row>
    <row r="132" spans="1:30" x14ac:dyDescent="0.2">
      <c r="A132" s="4">
        <v>42081</v>
      </c>
      <c r="C132" s="26" t="s">
        <v>208</v>
      </c>
      <c r="G132" s="97">
        <v>20</v>
      </c>
      <c r="O132" s="26">
        <v>20</v>
      </c>
    </row>
    <row r="133" spans="1:30" x14ac:dyDescent="0.2">
      <c r="A133" s="4">
        <v>42083</v>
      </c>
      <c r="C133" s="26" t="s">
        <v>209</v>
      </c>
      <c r="G133" s="97">
        <v>80</v>
      </c>
      <c r="H133" s="119">
        <v>1.3</v>
      </c>
      <c r="L133" s="106">
        <v>10</v>
      </c>
      <c r="O133" s="26">
        <v>70</v>
      </c>
      <c r="AD133" s="5">
        <v>1.3</v>
      </c>
    </row>
    <row r="134" spans="1:30" x14ac:dyDescent="0.2">
      <c r="A134" s="4">
        <v>42083</v>
      </c>
      <c r="C134" s="26" t="s">
        <v>210</v>
      </c>
      <c r="G134" s="97">
        <v>170</v>
      </c>
      <c r="O134" s="26">
        <v>170</v>
      </c>
    </row>
    <row r="135" spans="1:30" x14ac:dyDescent="0.2">
      <c r="A135" s="4">
        <v>42086</v>
      </c>
      <c r="C135" s="26" t="s">
        <v>211</v>
      </c>
      <c r="G135" s="97">
        <v>10</v>
      </c>
      <c r="L135" s="106">
        <v>10</v>
      </c>
    </row>
    <row r="136" spans="1:30" x14ac:dyDescent="0.2">
      <c r="A136" s="4">
        <v>42086</v>
      </c>
      <c r="C136" s="26" t="s">
        <v>212</v>
      </c>
      <c r="G136" s="97">
        <v>20</v>
      </c>
      <c r="O136" s="26">
        <v>20</v>
      </c>
    </row>
    <row r="137" spans="1:30" x14ac:dyDescent="0.2">
      <c r="A137" s="4">
        <v>42086</v>
      </c>
      <c r="C137" s="26" t="s">
        <v>213</v>
      </c>
      <c r="G137" s="97">
        <v>20</v>
      </c>
      <c r="L137" s="106">
        <v>20</v>
      </c>
    </row>
    <row r="138" spans="1:30" x14ac:dyDescent="0.2">
      <c r="A138" s="4">
        <v>42086</v>
      </c>
      <c r="C138" s="26" t="s">
        <v>214</v>
      </c>
      <c r="G138" s="97">
        <v>70</v>
      </c>
      <c r="O138" s="26">
        <v>70</v>
      </c>
    </row>
    <row r="139" spans="1:30" x14ac:dyDescent="0.2">
      <c r="A139" s="4">
        <v>42086</v>
      </c>
      <c r="C139" s="26" t="s">
        <v>215</v>
      </c>
      <c r="G139" s="97">
        <v>70</v>
      </c>
      <c r="O139" s="26">
        <v>70</v>
      </c>
    </row>
    <row r="140" spans="1:30" x14ac:dyDescent="0.2">
      <c r="A140" s="4">
        <v>42086</v>
      </c>
      <c r="C140" s="26" t="s">
        <v>216</v>
      </c>
      <c r="G140" s="97">
        <v>120</v>
      </c>
      <c r="O140" s="26">
        <v>120</v>
      </c>
    </row>
    <row r="141" spans="1:30" x14ac:dyDescent="0.2">
      <c r="A141" s="4">
        <v>42087</v>
      </c>
      <c r="C141" s="26" t="s">
        <v>379</v>
      </c>
      <c r="G141" s="97">
        <v>30</v>
      </c>
      <c r="L141" s="106">
        <v>10</v>
      </c>
      <c r="O141" s="26">
        <v>20</v>
      </c>
    </row>
    <row r="142" spans="1:30" x14ac:dyDescent="0.2">
      <c r="A142" s="4">
        <v>42087</v>
      </c>
      <c r="C142" s="26" t="s">
        <v>217</v>
      </c>
      <c r="G142" s="97">
        <v>30</v>
      </c>
      <c r="H142" s="119">
        <v>1.3</v>
      </c>
      <c r="L142" s="106">
        <v>10</v>
      </c>
      <c r="O142" s="26">
        <v>20</v>
      </c>
      <c r="AD142" s="5">
        <v>1.3</v>
      </c>
    </row>
    <row r="143" spans="1:30" x14ac:dyDescent="0.2">
      <c r="A143" s="4">
        <v>42087</v>
      </c>
      <c r="C143" s="26" t="s">
        <v>218</v>
      </c>
      <c r="G143" s="97">
        <v>70</v>
      </c>
      <c r="O143" s="26">
        <v>70</v>
      </c>
    </row>
    <row r="144" spans="1:30" x14ac:dyDescent="0.2">
      <c r="A144" s="4">
        <v>42088</v>
      </c>
      <c r="C144" s="26" t="s">
        <v>219</v>
      </c>
      <c r="G144" s="97">
        <v>30</v>
      </c>
      <c r="L144" s="106">
        <v>10</v>
      </c>
      <c r="O144" s="26">
        <v>20</v>
      </c>
    </row>
    <row r="145" spans="1:34" x14ac:dyDescent="0.2">
      <c r="A145" s="4">
        <v>42089</v>
      </c>
      <c r="C145" s="26" t="s">
        <v>72</v>
      </c>
      <c r="G145" s="97">
        <v>10</v>
      </c>
      <c r="L145" s="106">
        <v>10</v>
      </c>
    </row>
    <row r="146" spans="1:34" x14ac:dyDescent="0.2">
      <c r="A146" s="4">
        <v>42089</v>
      </c>
      <c r="C146" s="26" t="s">
        <v>220</v>
      </c>
      <c r="G146" s="97">
        <v>70</v>
      </c>
      <c r="H146" s="119">
        <v>1.3</v>
      </c>
      <c r="O146" s="26">
        <v>70</v>
      </c>
      <c r="AD146" s="5">
        <v>1.3</v>
      </c>
    </row>
    <row r="147" spans="1:34" x14ac:dyDescent="0.2">
      <c r="A147" s="4">
        <v>42089</v>
      </c>
      <c r="C147" s="26" t="s">
        <v>221</v>
      </c>
      <c r="H147" s="119">
        <v>100</v>
      </c>
      <c r="W147" s="26" t="s">
        <v>222</v>
      </c>
      <c r="X147" s="26">
        <v>100</v>
      </c>
    </row>
    <row r="148" spans="1:34" x14ac:dyDescent="0.2">
      <c r="A148" s="4">
        <v>42093</v>
      </c>
      <c r="C148" s="26" t="s">
        <v>224</v>
      </c>
      <c r="G148" s="97">
        <v>30</v>
      </c>
      <c r="H148" s="119">
        <v>1.3</v>
      </c>
      <c r="L148" s="106">
        <v>10</v>
      </c>
      <c r="O148" s="26">
        <v>20</v>
      </c>
      <c r="W148" s="26" t="s">
        <v>223</v>
      </c>
      <c r="AD148" s="5">
        <v>1.3</v>
      </c>
    </row>
    <row r="149" spans="1:34" x14ac:dyDescent="0.2">
      <c r="A149" s="4">
        <v>42093</v>
      </c>
      <c r="C149" s="26" t="s">
        <v>225</v>
      </c>
      <c r="G149" s="97">
        <v>70</v>
      </c>
      <c r="O149" s="26">
        <v>70</v>
      </c>
    </row>
    <row r="150" spans="1:34" x14ac:dyDescent="0.2">
      <c r="A150" s="4">
        <v>42094</v>
      </c>
      <c r="C150" s="26" t="s">
        <v>16</v>
      </c>
      <c r="G150" s="97">
        <v>0.1</v>
      </c>
      <c r="R150" s="26">
        <v>0.1</v>
      </c>
    </row>
    <row r="151" spans="1:34" x14ac:dyDescent="0.2">
      <c r="A151" s="4">
        <v>42094</v>
      </c>
      <c r="C151" s="26" t="s">
        <v>226</v>
      </c>
      <c r="G151" s="97">
        <v>10</v>
      </c>
      <c r="L151" s="106">
        <v>10</v>
      </c>
    </row>
    <row r="152" spans="1:34" x14ac:dyDescent="0.2">
      <c r="A152" s="4">
        <v>42094</v>
      </c>
      <c r="C152" s="26" t="s">
        <v>227</v>
      </c>
      <c r="G152" s="97">
        <v>20</v>
      </c>
      <c r="L152" s="106">
        <v>20</v>
      </c>
    </row>
    <row r="153" spans="1:34" x14ac:dyDescent="0.2">
      <c r="A153" s="4">
        <v>42094</v>
      </c>
      <c r="C153" s="26" t="s">
        <v>228</v>
      </c>
      <c r="G153" s="97">
        <v>20</v>
      </c>
      <c r="O153" s="26">
        <v>20</v>
      </c>
    </row>
    <row r="154" spans="1:34" x14ac:dyDescent="0.2">
      <c r="A154" s="4">
        <v>42094</v>
      </c>
      <c r="C154" s="26" t="s">
        <v>229</v>
      </c>
      <c r="H154" s="119">
        <v>0.01</v>
      </c>
      <c r="AE154" s="26">
        <v>0.01</v>
      </c>
    </row>
    <row r="155" spans="1:34" x14ac:dyDescent="0.2">
      <c r="A155" s="4">
        <v>42094</v>
      </c>
      <c r="C155" s="26" t="s">
        <v>45</v>
      </c>
      <c r="H155" s="119">
        <v>0.75</v>
      </c>
      <c r="AD155" s="5">
        <v>0.75</v>
      </c>
    </row>
    <row r="156" spans="1:34" x14ac:dyDescent="0.2">
      <c r="A156" s="4">
        <v>42094</v>
      </c>
      <c r="C156" s="26" t="s">
        <v>17</v>
      </c>
      <c r="H156" s="119">
        <v>4</v>
      </c>
      <c r="AD156" s="5">
        <v>4</v>
      </c>
    </row>
    <row r="157" spans="1:34" x14ac:dyDescent="0.2">
      <c r="A157" s="4">
        <v>42094</v>
      </c>
      <c r="C157" s="26" t="s">
        <v>90</v>
      </c>
      <c r="H157" s="119">
        <v>0.44</v>
      </c>
      <c r="AD157" s="5">
        <v>0.44</v>
      </c>
    </row>
    <row r="158" spans="1:34" x14ac:dyDescent="0.2">
      <c r="A158" s="177" t="s">
        <v>304</v>
      </c>
      <c r="B158" s="162"/>
      <c r="C158" s="178" t="s">
        <v>305</v>
      </c>
      <c r="D158" s="150">
        <f>SUM(D82:D157)</f>
        <v>2500</v>
      </c>
      <c r="E158" s="151">
        <f>SUM(E82:E157)</f>
        <v>2519.8500000000004</v>
      </c>
      <c r="F158" s="179">
        <f>F5+D158-E158</f>
        <v>417.24999999999955</v>
      </c>
      <c r="G158" s="150">
        <f>SUM(G82:G157)</f>
        <v>5765.74</v>
      </c>
      <c r="H158" s="151">
        <f>SUM(H82:H157)</f>
        <v>3248.3900000000035</v>
      </c>
      <c r="I158" s="179">
        <f>I5+G158-H158</f>
        <v>12715.459999999997</v>
      </c>
      <c r="J158" s="152">
        <f t="shared" ref="J158:R158" si="4">SUM(J82:J157)</f>
        <v>5000</v>
      </c>
      <c r="K158" s="152">
        <f t="shared" si="4"/>
        <v>5000</v>
      </c>
      <c r="L158" s="152">
        <f t="shared" si="4"/>
        <v>1055.5</v>
      </c>
      <c r="M158" s="152">
        <f t="shared" si="4"/>
        <v>0</v>
      </c>
      <c r="N158" s="152">
        <f t="shared" si="4"/>
        <v>0</v>
      </c>
      <c r="O158" s="152">
        <f t="shared" si="4"/>
        <v>2210</v>
      </c>
      <c r="P158" s="152">
        <f t="shared" si="4"/>
        <v>0</v>
      </c>
      <c r="Q158" s="152"/>
      <c r="R158" s="152">
        <f t="shared" si="4"/>
        <v>0.24000000000000002</v>
      </c>
      <c r="S158" s="154">
        <f>L158+M158+N158+O158+P158+R158</f>
        <v>3265.74</v>
      </c>
      <c r="T158" s="152">
        <f t="shared" ref="T158:AF158" si="5">SUM(T82:T157)</f>
        <v>18.850000000000001</v>
      </c>
      <c r="U158" s="152">
        <f t="shared" si="5"/>
        <v>1</v>
      </c>
      <c r="V158" s="152">
        <f t="shared" si="5"/>
        <v>0</v>
      </c>
      <c r="W158" s="152">
        <f t="shared" si="5"/>
        <v>591.72</v>
      </c>
      <c r="X158" s="152">
        <f t="shared" si="5"/>
        <v>100</v>
      </c>
      <c r="Y158" s="152">
        <f t="shared" si="5"/>
        <v>0</v>
      </c>
      <c r="Z158" s="152">
        <f>SUM(Z115:Z157)</f>
        <v>0</v>
      </c>
      <c r="AA158" s="152">
        <f>SUM(AA115:AA157)</f>
        <v>0</v>
      </c>
      <c r="AB158" s="152">
        <f t="shared" si="5"/>
        <v>0</v>
      </c>
      <c r="AC158" s="152">
        <f t="shared" si="5"/>
        <v>0</v>
      </c>
      <c r="AD158" s="152">
        <f t="shared" si="5"/>
        <v>36.600000000000009</v>
      </c>
      <c r="AE158" s="152">
        <f t="shared" si="5"/>
        <v>0.03</v>
      </c>
      <c r="AF158" s="152">
        <f t="shared" si="5"/>
        <v>20.04</v>
      </c>
      <c r="AG158" s="45">
        <f>T158+U158+V158+W158+X158+Y158+AB158+AC158+AD158+AE158+AF158</f>
        <v>768.24</v>
      </c>
      <c r="AH158" s="1" t="s">
        <v>311</v>
      </c>
    </row>
    <row r="159" spans="1:34" x14ac:dyDescent="0.2">
      <c r="A159" s="117" t="s">
        <v>306</v>
      </c>
      <c r="B159" s="163"/>
      <c r="C159" s="85" t="s">
        <v>307</v>
      </c>
      <c r="D159" s="155"/>
      <c r="E159" s="121"/>
      <c r="F159" s="76"/>
      <c r="G159" s="103">
        <v>30</v>
      </c>
      <c r="H159" s="121"/>
      <c r="J159" s="155"/>
      <c r="K159" s="155"/>
      <c r="L159" s="156">
        <v>10</v>
      </c>
      <c r="M159" s="155"/>
      <c r="N159" s="155"/>
      <c r="O159" s="156">
        <v>20</v>
      </c>
      <c r="P159" s="155"/>
      <c r="Q159" s="155"/>
      <c r="R159" s="155"/>
      <c r="S159" s="155"/>
    </row>
    <row r="160" spans="1:34" x14ac:dyDescent="0.2">
      <c r="A160" s="117" t="s">
        <v>306</v>
      </c>
      <c r="B160" s="163"/>
      <c r="C160" s="85" t="s">
        <v>308</v>
      </c>
      <c r="D160" s="155"/>
      <c r="E160" s="121"/>
      <c r="F160" s="76"/>
      <c r="G160" s="103">
        <v>30</v>
      </c>
      <c r="H160" s="121">
        <v>1.3</v>
      </c>
      <c r="J160" s="155"/>
      <c r="K160" s="155"/>
      <c r="L160" s="156">
        <v>10</v>
      </c>
      <c r="M160" s="155"/>
      <c r="N160" s="155"/>
      <c r="O160" s="156">
        <v>20</v>
      </c>
      <c r="P160" s="155"/>
      <c r="Q160" s="155"/>
      <c r="R160" s="155"/>
      <c r="S160" s="155"/>
      <c r="AD160" s="5">
        <v>1.3</v>
      </c>
    </row>
    <row r="161" spans="1:32" x14ac:dyDescent="0.2">
      <c r="A161" s="117" t="s">
        <v>306</v>
      </c>
      <c r="B161" s="163"/>
      <c r="C161" s="85" t="s">
        <v>312</v>
      </c>
      <c r="D161" s="155"/>
      <c r="E161" s="121"/>
      <c r="F161" s="76"/>
      <c r="G161" s="155"/>
      <c r="H161" s="121">
        <v>65.75</v>
      </c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AE161" s="26" t="s">
        <v>313</v>
      </c>
      <c r="AF161" s="5">
        <v>65.75</v>
      </c>
    </row>
    <row r="162" spans="1:32" x14ac:dyDescent="0.2">
      <c r="A162" s="117" t="s">
        <v>306</v>
      </c>
      <c r="B162" s="163"/>
      <c r="C162" s="85" t="s">
        <v>314</v>
      </c>
      <c r="D162" s="155"/>
      <c r="E162" s="121"/>
      <c r="F162" s="76"/>
      <c r="G162" s="155"/>
      <c r="H162" s="121">
        <v>83.24</v>
      </c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AE162" s="26" t="s">
        <v>313</v>
      </c>
      <c r="AF162" s="5">
        <v>83.24</v>
      </c>
    </row>
    <row r="163" spans="1:32" x14ac:dyDescent="0.2">
      <c r="A163" s="4">
        <v>42101</v>
      </c>
      <c r="C163" s="157" t="s">
        <v>315</v>
      </c>
      <c r="G163" s="97">
        <v>10</v>
      </c>
      <c r="L163" s="106">
        <v>10</v>
      </c>
    </row>
    <row r="164" spans="1:32" x14ac:dyDescent="0.2">
      <c r="A164" s="4">
        <v>42101</v>
      </c>
      <c r="C164" s="157" t="s">
        <v>316</v>
      </c>
      <c r="H164" s="61">
        <v>20</v>
      </c>
      <c r="AE164" s="26" t="s">
        <v>317</v>
      </c>
      <c r="AF164" s="5">
        <v>20</v>
      </c>
    </row>
    <row r="165" spans="1:32" x14ac:dyDescent="0.2">
      <c r="A165" s="4">
        <v>42101</v>
      </c>
      <c r="C165" s="157" t="s">
        <v>318</v>
      </c>
      <c r="H165" s="119">
        <v>50</v>
      </c>
      <c r="W165" s="26" t="s">
        <v>319</v>
      </c>
      <c r="X165" s="26">
        <v>50</v>
      </c>
    </row>
    <row r="166" spans="1:32" x14ac:dyDescent="0.2">
      <c r="A166" s="4">
        <v>42102</v>
      </c>
      <c r="C166" s="157" t="s">
        <v>320</v>
      </c>
      <c r="G166" s="97">
        <v>10</v>
      </c>
      <c r="L166" s="106">
        <v>10</v>
      </c>
    </row>
    <row r="167" spans="1:32" x14ac:dyDescent="0.2">
      <c r="A167" s="4">
        <v>42102</v>
      </c>
      <c r="C167" s="157" t="s">
        <v>321</v>
      </c>
      <c r="G167" s="97">
        <v>10</v>
      </c>
      <c r="L167" s="106">
        <v>10</v>
      </c>
    </row>
    <row r="168" spans="1:32" x14ac:dyDescent="0.2">
      <c r="A168" s="4">
        <v>42102</v>
      </c>
      <c r="C168" s="85" t="s">
        <v>322</v>
      </c>
      <c r="G168" s="97">
        <v>30</v>
      </c>
      <c r="H168" s="119">
        <v>1.3</v>
      </c>
      <c r="L168" s="106">
        <v>10</v>
      </c>
      <c r="O168" s="26">
        <v>20</v>
      </c>
      <c r="AD168" s="5">
        <v>1.3</v>
      </c>
    </row>
    <row r="169" spans="1:32" x14ac:dyDescent="0.2">
      <c r="A169" s="4">
        <v>42102</v>
      </c>
      <c r="C169" s="85" t="s">
        <v>427</v>
      </c>
      <c r="G169" s="97">
        <v>2000</v>
      </c>
      <c r="N169" s="5">
        <v>2000</v>
      </c>
    </row>
    <row r="170" spans="1:32" x14ac:dyDescent="0.2">
      <c r="A170" s="4">
        <v>42103</v>
      </c>
      <c r="C170" s="85" t="s">
        <v>324</v>
      </c>
      <c r="G170" s="97">
        <v>10</v>
      </c>
      <c r="L170" s="106">
        <v>10</v>
      </c>
    </row>
    <row r="171" spans="1:32" x14ac:dyDescent="0.2">
      <c r="A171" s="4">
        <v>42103</v>
      </c>
      <c r="C171" s="85" t="s">
        <v>325</v>
      </c>
      <c r="G171" s="97">
        <v>30</v>
      </c>
      <c r="H171" s="119">
        <v>1.3</v>
      </c>
      <c r="L171" s="106">
        <v>10</v>
      </c>
      <c r="O171" s="26">
        <v>20</v>
      </c>
      <c r="AD171" s="5">
        <v>1.3</v>
      </c>
    </row>
    <row r="172" spans="1:32" x14ac:dyDescent="0.2">
      <c r="A172" s="4">
        <v>42103</v>
      </c>
      <c r="C172" s="85" t="s">
        <v>326</v>
      </c>
      <c r="G172" s="97">
        <v>70</v>
      </c>
      <c r="O172" s="26">
        <v>70</v>
      </c>
    </row>
    <row r="173" spans="1:32" x14ac:dyDescent="0.2">
      <c r="A173" s="4">
        <v>42103</v>
      </c>
      <c r="C173" s="85" t="s">
        <v>327</v>
      </c>
      <c r="G173" s="97">
        <v>80</v>
      </c>
      <c r="L173" s="106">
        <v>10</v>
      </c>
      <c r="O173" s="26">
        <v>70</v>
      </c>
    </row>
    <row r="174" spans="1:32" x14ac:dyDescent="0.2">
      <c r="A174" s="4">
        <v>42104</v>
      </c>
      <c r="C174" t="s">
        <v>63</v>
      </c>
      <c r="G174" s="97">
        <v>10</v>
      </c>
      <c r="L174" s="106">
        <v>10</v>
      </c>
    </row>
    <row r="175" spans="1:32" x14ac:dyDescent="0.2">
      <c r="A175" s="4">
        <v>42104</v>
      </c>
      <c r="C175" t="s">
        <v>64</v>
      </c>
      <c r="G175" s="97">
        <v>20</v>
      </c>
      <c r="O175" s="26">
        <v>20</v>
      </c>
    </row>
    <row r="176" spans="1:32" x14ac:dyDescent="0.2">
      <c r="A176" s="4">
        <v>42104</v>
      </c>
      <c r="C176" t="s">
        <v>65</v>
      </c>
      <c r="G176" s="97">
        <v>70</v>
      </c>
      <c r="O176" s="26">
        <v>70</v>
      </c>
    </row>
    <row r="177" spans="1:24" x14ac:dyDescent="0.2">
      <c r="A177" s="4">
        <v>42107</v>
      </c>
      <c r="C177" t="s">
        <v>380</v>
      </c>
      <c r="G177" s="97">
        <v>10</v>
      </c>
      <c r="L177" s="106">
        <v>10</v>
      </c>
    </row>
    <row r="178" spans="1:24" x14ac:dyDescent="0.2">
      <c r="A178" s="4">
        <v>42107</v>
      </c>
      <c r="C178" t="s">
        <v>66</v>
      </c>
      <c r="G178" s="97">
        <v>10</v>
      </c>
      <c r="L178" s="106">
        <v>10</v>
      </c>
    </row>
    <row r="179" spans="1:24" x14ac:dyDescent="0.2">
      <c r="A179" s="4">
        <v>42107</v>
      </c>
      <c r="C179" t="s">
        <v>67</v>
      </c>
      <c r="G179" s="97">
        <v>80</v>
      </c>
      <c r="L179" s="106">
        <v>10</v>
      </c>
      <c r="O179" s="26">
        <v>70</v>
      </c>
    </row>
    <row r="180" spans="1:24" x14ac:dyDescent="0.2">
      <c r="A180" s="4">
        <v>42107</v>
      </c>
      <c r="C180" t="s">
        <v>68</v>
      </c>
      <c r="G180" s="97">
        <v>300</v>
      </c>
      <c r="N180" s="5">
        <v>300</v>
      </c>
    </row>
    <row r="181" spans="1:24" x14ac:dyDescent="0.2">
      <c r="A181" s="4">
        <v>42107</v>
      </c>
      <c r="C181" t="s">
        <v>69</v>
      </c>
      <c r="H181" s="119">
        <v>20</v>
      </c>
      <c r="W181" s="26" t="s">
        <v>70</v>
      </c>
      <c r="X181" s="26">
        <v>20</v>
      </c>
    </row>
    <row r="182" spans="1:24" x14ac:dyDescent="0.2">
      <c r="A182" s="4">
        <v>42108</v>
      </c>
      <c r="C182" t="s">
        <v>72</v>
      </c>
      <c r="G182" s="97">
        <v>10</v>
      </c>
      <c r="L182" s="106">
        <v>10</v>
      </c>
      <c r="W182" s="26" t="s">
        <v>71</v>
      </c>
    </row>
    <row r="183" spans="1:24" x14ac:dyDescent="0.2">
      <c r="A183" s="4">
        <v>42108</v>
      </c>
      <c r="C183" t="s">
        <v>73</v>
      </c>
      <c r="G183" s="97">
        <v>20</v>
      </c>
      <c r="O183" s="26">
        <v>20</v>
      </c>
    </row>
    <row r="184" spans="1:24" x14ac:dyDescent="0.2">
      <c r="A184" s="4">
        <v>42108</v>
      </c>
      <c r="C184" t="s">
        <v>74</v>
      </c>
      <c r="G184" s="97">
        <v>30</v>
      </c>
      <c r="L184" s="106">
        <v>10</v>
      </c>
      <c r="O184" s="26">
        <v>20</v>
      </c>
    </row>
    <row r="185" spans="1:24" x14ac:dyDescent="0.2">
      <c r="A185" s="4">
        <v>42108</v>
      </c>
      <c r="C185" t="s">
        <v>75</v>
      </c>
      <c r="G185" s="97">
        <v>40</v>
      </c>
      <c r="O185" s="26">
        <v>40</v>
      </c>
    </row>
    <row r="186" spans="1:24" x14ac:dyDescent="0.2">
      <c r="A186" s="4">
        <v>42108</v>
      </c>
      <c r="C186" t="s">
        <v>381</v>
      </c>
      <c r="G186" s="97">
        <v>70</v>
      </c>
      <c r="O186" s="26">
        <v>70</v>
      </c>
    </row>
    <row r="187" spans="1:24" x14ac:dyDescent="0.2">
      <c r="A187" s="4">
        <v>42108</v>
      </c>
      <c r="C187" t="s">
        <v>431</v>
      </c>
      <c r="G187" s="97">
        <v>325</v>
      </c>
      <c r="N187" s="5">
        <v>325</v>
      </c>
    </row>
    <row r="188" spans="1:24" x14ac:dyDescent="0.2">
      <c r="A188" s="4">
        <v>42109</v>
      </c>
      <c r="C188" t="s">
        <v>76</v>
      </c>
      <c r="G188" s="97">
        <v>10</v>
      </c>
      <c r="L188" s="106">
        <v>10</v>
      </c>
    </row>
    <row r="189" spans="1:24" x14ac:dyDescent="0.2">
      <c r="A189" s="4">
        <v>42109</v>
      </c>
      <c r="C189" t="s">
        <v>382</v>
      </c>
      <c r="G189" s="97">
        <v>20</v>
      </c>
      <c r="O189" s="26">
        <v>20</v>
      </c>
    </row>
    <row r="190" spans="1:24" x14ac:dyDescent="0.2">
      <c r="A190" s="4">
        <v>42109</v>
      </c>
      <c r="C190" t="s">
        <v>77</v>
      </c>
      <c r="G190" s="97">
        <v>70</v>
      </c>
      <c r="O190" s="26">
        <v>70</v>
      </c>
    </row>
    <row r="191" spans="1:24" x14ac:dyDescent="0.2">
      <c r="A191" s="4">
        <v>42110</v>
      </c>
      <c r="C191" t="s">
        <v>78</v>
      </c>
      <c r="G191" s="97">
        <v>40</v>
      </c>
      <c r="O191" s="26">
        <v>40</v>
      </c>
    </row>
    <row r="192" spans="1:24" x14ac:dyDescent="0.2">
      <c r="A192" s="4">
        <v>42110</v>
      </c>
      <c r="C192" t="s">
        <v>79</v>
      </c>
      <c r="G192" s="97">
        <v>80</v>
      </c>
      <c r="L192" s="106">
        <v>10</v>
      </c>
      <c r="O192" s="26">
        <v>70</v>
      </c>
    </row>
    <row r="193" spans="1:32" x14ac:dyDescent="0.2">
      <c r="A193" s="4">
        <v>42111</v>
      </c>
      <c r="C193" t="s">
        <v>80</v>
      </c>
      <c r="G193" s="97">
        <v>20</v>
      </c>
      <c r="H193" s="119">
        <v>1.3</v>
      </c>
      <c r="O193" s="26">
        <v>20</v>
      </c>
      <c r="AD193" s="5">
        <v>1.3</v>
      </c>
    </row>
    <row r="194" spans="1:32" x14ac:dyDescent="0.2">
      <c r="A194" s="4">
        <v>42114</v>
      </c>
      <c r="C194" t="s">
        <v>81</v>
      </c>
      <c r="G194" s="97">
        <v>70</v>
      </c>
      <c r="H194" s="119">
        <v>1.3</v>
      </c>
      <c r="O194" s="26">
        <v>70</v>
      </c>
      <c r="AD194" s="5">
        <v>1.3</v>
      </c>
    </row>
    <row r="195" spans="1:32" x14ac:dyDescent="0.2">
      <c r="A195" s="4">
        <v>42115</v>
      </c>
      <c r="C195" t="s">
        <v>82</v>
      </c>
      <c r="G195" s="97">
        <v>10</v>
      </c>
      <c r="L195" s="106">
        <v>10</v>
      </c>
    </row>
    <row r="196" spans="1:32" x14ac:dyDescent="0.2">
      <c r="A196" s="4">
        <v>42115</v>
      </c>
      <c r="C196" t="s">
        <v>83</v>
      </c>
      <c r="G196" s="97">
        <v>30</v>
      </c>
      <c r="L196" s="106">
        <v>10</v>
      </c>
      <c r="O196" s="26">
        <v>20</v>
      </c>
    </row>
    <row r="197" spans="1:32" x14ac:dyDescent="0.2">
      <c r="A197" s="4">
        <v>42116</v>
      </c>
      <c r="C197" t="s">
        <v>43</v>
      </c>
      <c r="H197" s="119">
        <v>60</v>
      </c>
      <c r="AE197" s="26" t="s">
        <v>84</v>
      </c>
      <c r="AF197" s="5">
        <v>60</v>
      </c>
    </row>
    <row r="198" spans="1:32" x14ac:dyDescent="0.2">
      <c r="A198" s="4">
        <v>42116</v>
      </c>
      <c r="C198" t="s">
        <v>86</v>
      </c>
      <c r="H198" s="119">
        <v>250</v>
      </c>
      <c r="W198" s="26">
        <v>250</v>
      </c>
      <c r="AE198" s="26" t="s">
        <v>85</v>
      </c>
    </row>
    <row r="199" spans="1:32" x14ac:dyDescent="0.2">
      <c r="A199" s="4">
        <v>42117</v>
      </c>
      <c r="C199" t="s">
        <v>87</v>
      </c>
      <c r="G199" s="97">
        <v>10</v>
      </c>
      <c r="L199" s="106">
        <v>10</v>
      </c>
    </row>
    <row r="200" spans="1:32" x14ac:dyDescent="0.2">
      <c r="A200" s="4">
        <v>42121</v>
      </c>
      <c r="C200" t="s">
        <v>88</v>
      </c>
      <c r="H200" s="119">
        <v>700</v>
      </c>
      <c r="K200" s="23">
        <v>700</v>
      </c>
    </row>
    <row r="201" spans="1:32" x14ac:dyDescent="0.2">
      <c r="A201" s="4">
        <v>42121</v>
      </c>
      <c r="C201" t="s">
        <v>46</v>
      </c>
      <c r="H201" s="119">
        <v>2</v>
      </c>
      <c r="AD201" s="5">
        <v>2</v>
      </c>
    </row>
    <row r="202" spans="1:32" x14ac:dyDescent="0.2">
      <c r="A202" s="4">
        <v>42121</v>
      </c>
      <c r="B202" s="59" t="s">
        <v>404</v>
      </c>
      <c r="C202" t="s">
        <v>123</v>
      </c>
      <c r="D202" s="130">
        <v>700</v>
      </c>
      <c r="J202" s="156">
        <v>700</v>
      </c>
    </row>
    <row r="203" spans="1:32" x14ac:dyDescent="0.2">
      <c r="A203" s="4">
        <v>42121</v>
      </c>
      <c r="B203" s="53" t="s">
        <v>405</v>
      </c>
      <c r="C203" t="s">
        <v>403</v>
      </c>
      <c r="E203" s="55">
        <v>700</v>
      </c>
      <c r="K203" s="23">
        <v>700</v>
      </c>
    </row>
    <row r="204" spans="1:32" x14ac:dyDescent="0.2">
      <c r="A204" s="4">
        <v>42124</v>
      </c>
      <c r="C204" t="s">
        <v>89</v>
      </c>
      <c r="G204" s="97">
        <v>0.12</v>
      </c>
      <c r="R204" s="26">
        <v>0.12</v>
      </c>
    </row>
    <row r="205" spans="1:32" x14ac:dyDescent="0.2">
      <c r="A205" s="4">
        <v>42124</v>
      </c>
      <c r="C205" t="s">
        <v>18</v>
      </c>
      <c r="H205" s="119">
        <v>0.02</v>
      </c>
      <c r="AE205" s="26">
        <v>0.02</v>
      </c>
    </row>
    <row r="206" spans="1:32" x14ac:dyDescent="0.2">
      <c r="A206" s="4">
        <v>42124</v>
      </c>
      <c r="C206" t="s">
        <v>45</v>
      </c>
      <c r="H206" s="119">
        <v>0.75</v>
      </c>
      <c r="AD206" s="5">
        <v>0.75</v>
      </c>
    </row>
    <row r="207" spans="1:32" x14ac:dyDescent="0.2">
      <c r="A207" s="4">
        <v>42124</v>
      </c>
      <c r="C207" t="s">
        <v>17</v>
      </c>
      <c r="H207" s="119">
        <v>4</v>
      </c>
      <c r="AD207" s="5">
        <v>4</v>
      </c>
    </row>
    <row r="208" spans="1:32" x14ac:dyDescent="0.2">
      <c r="A208" s="4">
        <v>42124</v>
      </c>
      <c r="C208" t="s">
        <v>90</v>
      </c>
      <c r="H208" s="119">
        <v>1.54</v>
      </c>
      <c r="AD208" s="5">
        <v>1.54</v>
      </c>
    </row>
    <row r="209" spans="1:34" x14ac:dyDescent="0.2">
      <c r="A209" s="177" t="s">
        <v>333</v>
      </c>
      <c r="B209" s="162"/>
      <c r="C209" s="176" t="s">
        <v>334</v>
      </c>
      <c r="D209" s="150">
        <f>SUM(D158:D208)</f>
        <v>3200</v>
      </c>
      <c r="E209" s="151">
        <f>SUM(E158:E208)</f>
        <v>3219.8500000000004</v>
      </c>
      <c r="F209" s="179">
        <f>F5+D209-E209</f>
        <v>417.24999999999955</v>
      </c>
      <c r="G209" s="150">
        <f>SUM(G158:G208)</f>
        <v>9430.86</v>
      </c>
      <c r="H209" s="151">
        <f>SUM(H158:H208)</f>
        <v>4512.1900000000051</v>
      </c>
      <c r="I209" s="179">
        <f>I5+G209-H209</f>
        <v>15116.779999999995</v>
      </c>
      <c r="J209" s="152">
        <f t="shared" ref="J209:AF209" si="6">SUM(J158:J208)</f>
        <v>5700</v>
      </c>
      <c r="K209" s="152">
        <f t="shared" si="6"/>
        <v>6400</v>
      </c>
      <c r="L209" s="152">
        <f t="shared" si="6"/>
        <v>1255.5</v>
      </c>
      <c r="M209" s="152">
        <f t="shared" si="6"/>
        <v>0</v>
      </c>
      <c r="N209" s="152">
        <f t="shared" si="6"/>
        <v>2625</v>
      </c>
      <c r="O209" s="152">
        <f t="shared" si="6"/>
        <v>3050</v>
      </c>
      <c r="P209" s="152">
        <f t="shared" si="6"/>
        <v>0</v>
      </c>
      <c r="Q209" s="152"/>
      <c r="R209" s="152">
        <f t="shared" si="6"/>
        <v>0.36</v>
      </c>
      <c r="S209" s="154">
        <f>L209+M209+N209+O209+P209+R209</f>
        <v>6930.86</v>
      </c>
      <c r="T209" s="152">
        <f t="shared" si="6"/>
        <v>18.850000000000001</v>
      </c>
      <c r="U209" s="152">
        <f t="shared" si="6"/>
        <v>1</v>
      </c>
      <c r="V209" s="152">
        <f t="shared" si="6"/>
        <v>0</v>
      </c>
      <c r="W209" s="152">
        <f t="shared" si="6"/>
        <v>841.72</v>
      </c>
      <c r="X209" s="152">
        <f t="shared" si="6"/>
        <v>170</v>
      </c>
      <c r="Y209" s="152">
        <f t="shared" si="6"/>
        <v>0</v>
      </c>
      <c r="Z209" s="152">
        <f>SUM(Z166:Z208)</f>
        <v>0</v>
      </c>
      <c r="AA209" s="152">
        <f>SUM(AA166:AA208)</f>
        <v>0</v>
      </c>
      <c r="AB209" s="152">
        <f t="shared" si="6"/>
        <v>0</v>
      </c>
      <c r="AC209" s="152">
        <f t="shared" si="6"/>
        <v>0</v>
      </c>
      <c r="AD209" s="152">
        <f t="shared" si="6"/>
        <v>51.389999999999993</v>
      </c>
      <c r="AE209" s="152">
        <f t="shared" si="6"/>
        <v>0.05</v>
      </c>
      <c r="AF209" s="152">
        <f t="shared" si="6"/>
        <v>249.02999999999997</v>
      </c>
      <c r="AG209" s="45">
        <f>T209+U209+V209+W209+X209+Y209+AB209+AC209+AD209+AE209+AF209</f>
        <v>1332.0400000000002</v>
      </c>
      <c r="AH209" s="1" t="s">
        <v>341</v>
      </c>
    </row>
    <row r="210" spans="1:34" x14ac:dyDescent="0.2">
      <c r="A210" s="4">
        <v>42129</v>
      </c>
      <c r="C210" s="38" t="s">
        <v>234</v>
      </c>
      <c r="G210" s="97">
        <v>10</v>
      </c>
      <c r="L210" s="106">
        <v>10</v>
      </c>
    </row>
    <row r="211" spans="1:34" x14ac:dyDescent="0.2">
      <c r="A211" s="4">
        <v>42129</v>
      </c>
      <c r="C211" s="38" t="s">
        <v>235</v>
      </c>
      <c r="G211" s="97">
        <v>20</v>
      </c>
      <c r="O211" s="26">
        <v>20</v>
      </c>
    </row>
    <row r="212" spans="1:34" x14ac:dyDescent="0.2">
      <c r="A212" s="4">
        <v>42130</v>
      </c>
      <c r="C212" s="38" t="s">
        <v>236</v>
      </c>
      <c r="G212" s="97">
        <v>12</v>
      </c>
      <c r="H212" s="119">
        <v>1.3</v>
      </c>
      <c r="L212" s="106">
        <v>12</v>
      </c>
      <c r="AD212" s="5">
        <v>1.3</v>
      </c>
    </row>
    <row r="213" spans="1:34" x14ac:dyDescent="0.2">
      <c r="A213" s="4">
        <v>42130</v>
      </c>
      <c r="C213" s="38" t="s">
        <v>237</v>
      </c>
      <c r="G213" s="97">
        <v>50</v>
      </c>
      <c r="O213" s="26">
        <v>50</v>
      </c>
    </row>
    <row r="214" spans="1:34" x14ac:dyDescent="0.2">
      <c r="A214" s="4">
        <v>42133</v>
      </c>
      <c r="B214" s="53" t="s">
        <v>406</v>
      </c>
      <c r="C214" s="38" t="s">
        <v>407</v>
      </c>
      <c r="E214" s="55">
        <v>5.26</v>
      </c>
      <c r="T214" s="26">
        <v>1</v>
      </c>
      <c r="AE214" s="26" t="s">
        <v>408</v>
      </c>
      <c r="AF214" s="5">
        <v>4.26</v>
      </c>
    </row>
    <row r="215" spans="1:34" x14ac:dyDescent="0.2">
      <c r="A215" s="4">
        <v>42133</v>
      </c>
      <c r="B215" s="53" t="s">
        <v>409</v>
      </c>
      <c r="C215" s="38" t="s">
        <v>410</v>
      </c>
      <c r="E215" s="55">
        <v>13.99</v>
      </c>
      <c r="AE215" s="26" t="s">
        <v>411</v>
      </c>
      <c r="AF215" s="5">
        <v>13.99</v>
      </c>
    </row>
    <row r="216" spans="1:34" x14ac:dyDescent="0.2">
      <c r="A216" s="4">
        <v>42136</v>
      </c>
      <c r="C216" s="38" t="s">
        <v>383</v>
      </c>
      <c r="G216" s="97">
        <v>12</v>
      </c>
      <c r="L216" s="106">
        <v>12</v>
      </c>
    </row>
    <row r="217" spans="1:34" x14ac:dyDescent="0.2">
      <c r="A217" s="4">
        <v>42137</v>
      </c>
      <c r="C217" s="38" t="s">
        <v>283</v>
      </c>
      <c r="G217" s="97">
        <v>5500</v>
      </c>
      <c r="N217" s="5">
        <v>5500</v>
      </c>
    </row>
    <row r="218" spans="1:34" x14ac:dyDescent="0.2">
      <c r="A218" s="4">
        <v>42138</v>
      </c>
      <c r="C218" s="38" t="s">
        <v>384</v>
      </c>
      <c r="H218" s="119">
        <v>79.62</v>
      </c>
      <c r="AE218" s="26" t="s">
        <v>238</v>
      </c>
      <c r="AF218" s="5">
        <v>79.62</v>
      </c>
    </row>
    <row r="219" spans="1:34" x14ac:dyDescent="0.2">
      <c r="A219" s="4">
        <v>42139</v>
      </c>
      <c r="C219" s="38" t="s">
        <v>385</v>
      </c>
      <c r="G219" s="97">
        <v>10</v>
      </c>
      <c r="H219" s="119">
        <v>1.3</v>
      </c>
      <c r="L219" s="106">
        <v>10</v>
      </c>
      <c r="AD219" s="5">
        <v>1.3</v>
      </c>
    </row>
    <row r="220" spans="1:34" x14ac:dyDescent="0.2">
      <c r="A220" s="4">
        <v>42142</v>
      </c>
      <c r="C220" s="38" t="s">
        <v>386</v>
      </c>
      <c r="G220" s="97">
        <v>10</v>
      </c>
      <c r="L220" s="106">
        <v>10</v>
      </c>
    </row>
    <row r="221" spans="1:34" x14ac:dyDescent="0.2">
      <c r="A221" s="4">
        <v>42142</v>
      </c>
      <c r="C221" s="38" t="s">
        <v>387</v>
      </c>
      <c r="G221" s="97">
        <v>10</v>
      </c>
      <c r="L221" s="106">
        <v>10</v>
      </c>
    </row>
    <row r="222" spans="1:34" x14ac:dyDescent="0.2">
      <c r="A222" s="4">
        <v>42142</v>
      </c>
      <c r="C222" s="38" t="s">
        <v>388</v>
      </c>
      <c r="H222" s="119">
        <v>3.5</v>
      </c>
      <c r="W222" s="26" t="s">
        <v>240</v>
      </c>
      <c r="AE222" s="26" t="s">
        <v>239</v>
      </c>
      <c r="AF222" s="5">
        <v>3.5</v>
      </c>
    </row>
    <row r="223" spans="1:34" x14ac:dyDescent="0.2">
      <c r="A223" s="4">
        <v>42142</v>
      </c>
      <c r="C223" s="38" t="s">
        <v>389</v>
      </c>
      <c r="H223" s="119">
        <v>20</v>
      </c>
      <c r="W223" s="26" t="s">
        <v>241</v>
      </c>
      <c r="X223" s="26">
        <v>20</v>
      </c>
    </row>
    <row r="224" spans="1:34" x14ac:dyDescent="0.2">
      <c r="A224" s="4">
        <v>42142</v>
      </c>
      <c r="C224" s="38" t="s">
        <v>390</v>
      </c>
      <c r="H224" s="119">
        <v>50</v>
      </c>
      <c r="W224" s="26" t="s">
        <v>242</v>
      </c>
      <c r="X224" s="26">
        <v>50</v>
      </c>
    </row>
    <row r="225" spans="1:24" x14ac:dyDescent="0.2">
      <c r="A225" s="4">
        <v>42142</v>
      </c>
      <c r="C225" s="38" t="s">
        <v>391</v>
      </c>
      <c r="H225" s="119">
        <v>70</v>
      </c>
      <c r="W225" s="26" t="s">
        <v>243</v>
      </c>
      <c r="X225" s="26">
        <v>70</v>
      </c>
    </row>
    <row r="226" spans="1:24" x14ac:dyDescent="0.2">
      <c r="A226" s="4">
        <v>42144</v>
      </c>
      <c r="C226" t="s">
        <v>244</v>
      </c>
      <c r="G226" s="97">
        <v>10</v>
      </c>
      <c r="L226" s="106">
        <v>10</v>
      </c>
    </row>
    <row r="227" spans="1:24" x14ac:dyDescent="0.2">
      <c r="A227" s="4">
        <v>42144</v>
      </c>
      <c r="C227" t="s">
        <v>245</v>
      </c>
      <c r="G227" s="97">
        <v>10</v>
      </c>
      <c r="L227" s="106">
        <v>10</v>
      </c>
    </row>
    <row r="228" spans="1:24" x14ac:dyDescent="0.2">
      <c r="A228" s="4">
        <v>42145</v>
      </c>
      <c r="C228" t="s">
        <v>246</v>
      </c>
      <c r="G228" s="97">
        <v>10</v>
      </c>
      <c r="L228" s="106">
        <v>10</v>
      </c>
    </row>
    <row r="229" spans="1:24" x14ac:dyDescent="0.2">
      <c r="A229" s="4">
        <v>42145</v>
      </c>
      <c r="C229" t="s">
        <v>247</v>
      </c>
      <c r="G229" s="97">
        <v>10</v>
      </c>
      <c r="L229" s="106">
        <v>10</v>
      </c>
    </row>
    <row r="230" spans="1:24" x14ac:dyDescent="0.2">
      <c r="A230" s="4">
        <v>42145</v>
      </c>
      <c r="C230" t="s">
        <v>248</v>
      </c>
      <c r="G230" s="97">
        <v>10</v>
      </c>
      <c r="L230" s="106">
        <v>10</v>
      </c>
    </row>
    <row r="231" spans="1:24" x14ac:dyDescent="0.2">
      <c r="A231" s="4">
        <v>42145</v>
      </c>
      <c r="C231" t="s">
        <v>249</v>
      </c>
      <c r="G231" s="97">
        <v>10</v>
      </c>
      <c r="L231" s="106">
        <v>10</v>
      </c>
    </row>
    <row r="232" spans="1:24" x14ac:dyDescent="0.2">
      <c r="A232" s="4">
        <v>42145</v>
      </c>
      <c r="C232" t="s">
        <v>250</v>
      </c>
      <c r="G232" s="97">
        <v>10</v>
      </c>
      <c r="L232" s="106">
        <v>10</v>
      </c>
    </row>
    <row r="233" spans="1:24" x14ac:dyDescent="0.2">
      <c r="A233" s="4">
        <v>42145</v>
      </c>
      <c r="C233" t="s">
        <v>251</v>
      </c>
      <c r="H233" s="119">
        <v>11237.58</v>
      </c>
      <c r="X233" s="26">
        <v>11237.58</v>
      </c>
    </row>
    <row r="234" spans="1:24" x14ac:dyDescent="0.2">
      <c r="A234" s="4">
        <v>42146</v>
      </c>
      <c r="C234" t="s">
        <v>252</v>
      </c>
      <c r="G234" s="97">
        <v>10</v>
      </c>
      <c r="L234" s="106">
        <v>10</v>
      </c>
    </row>
    <row r="235" spans="1:24" x14ac:dyDescent="0.2">
      <c r="A235" s="4">
        <v>42146</v>
      </c>
      <c r="C235" t="s">
        <v>253</v>
      </c>
      <c r="G235" s="97">
        <v>10</v>
      </c>
      <c r="L235" s="106">
        <v>10</v>
      </c>
    </row>
    <row r="236" spans="1:24" x14ac:dyDescent="0.2">
      <c r="A236" s="4">
        <v>42146</v>
      </c>
      <c r="C236" t="s">
        <v>254</v>
      </c>
      <c r="G236" s="97">
        <v>10</v>
      </c>
      <c r="L236" s="106">
        <v>10</v>
      </c>
    </row>
    <row r="237" spans="1:24" x14ac:dyDescent="0.2">
      <c r="A237" s="4">
        <v>42146</v>
      </c>
      <c r="C237" t="s">
        <v>328</v>
      </c>
      <c r="G237" s="97">
        <v>10</v>
      </c>
      <c r="L237" s="106">
        <v>10</v>
      </c>
    </row>
    <row r="238" spans="1:24" x14ac:dyDescent="0.2">
      <c r="A238" s="4">
        <v>42146</v>
      </c>
      <c r="C238" t="s">
        <v>392</v>
      </c>
      <c r="G238" s="97">
        <v>12</v>
      </c>
      <c r="L238" s="106">
        <v>12</v>
      </c>
    </row>
    <row r="239" spans="1:24" x14ac:dyDescent="0.2">
      <c r="A239" s="4">
        <v>42149</v>
      </c>
      <c r="C239" t="s">
        <v>255</v>
      </c>
      <c r="G239" s="97">
        <v>10</v>
      </c>
      <c r="L239" s="106">
        <v>10</v>
      </c>
    </row>
    <row r="240" spans="1:24" x14ac:dyDescent="0.2">
      <c r="A240" s="4">
        <v>42149</v>
      </c>
      <c r="C240" t="s">
        <v>256</v>
      </c>
      <c r="G240" s="97">
        <v>10</v>
      </c>
      <c r="L240" s="106">
        <v>10</v>
      </c>
    </row>
    <row r="241" spans="1:34" x14ac:dyDescent="0.2">
      <c r="A241" s="4">
        <v>42149</v>
      </c>
      <c r="C241" t="s">
        <v>257</v>
      </c>
      <c r="G241" s="97">
        <v>10</v>
      </c>
      <c r="H241" s="119">
        <v>1.3</v>
      </c>
      <c r="L241" s="106">
        <v>10</v>
      </c>
      <c r="AD241" s="5">
        <v>1.3</v>
      </c>
    </row>
    <row r="242" spans="1:34" x14ac:dyDescent="0.2">
      <c r="A242" s="4">
        <v>42150</v>
      </c>
      <c r="C242" t="s">
        <v>258</v>
      </c>
      <c r="G242" s="97">
        <v>10</v>
      </c>
      <c r="H242" s="119">
        <v>1.3</v>
      </c>
      <c r="L242" s="106">
        <v>10</v>
      </c>
      <c r="AD242" s="5">
        <v>1.3</v>
      </c>
    </row>
    <row r="243" spans="1:34" x14ac:dyDescent="0.2">
      <c r="A243" s="4">
        <v>42151</v>
      </c>
      <c r="C243" t="s">
        <v>259</v>
      </c>
      <c r="G243" s="97">
        <v>10</v>
      </c>
      <c r="L243" s="106">
        <v>10</v>
      </c>
    </row>
    <row r="244" spans="1:34" x14ac:dyDescent="0.2">
      <c r="A244" s="4">
        <v>42151</v>
      </c>
      <c r="C244" t="s">
        <v>260</v>
      </c>
      <c r="G244" s="97">
        <v>10</v>
      </c>
      <c r="L244" s="106">
        <v>10</v>
      </c>
    </row>
    <row r="245" spans="1:34" x14ac:dyDescent="0.2">
      <c r="A245" s="4">
        <v>42151</v>
      </c>
      <c r="C245" t="s">
        <v>261</v>
      </c>
      <c r="G245" s="97">
        <v>10</v>
      </c>
      <c r="L245" s="106">
        <v>10</v>
      </c>
    </row>
    <row r="246" spans="1:34" x14ac:dyDescent="0.2">
      <c r="A246" s="4">
        <v>42152</v>
      </c>
      <c r="C246" t="s">
        <v>262</v>
      </c>
      <c r="G246" s="97">
        <v>10</v>
      </c>
      <c r="H246" s="119">
        <v>1.3</v>
      </c>
      <c r="L246" s="106">
        <v>10</v>
      </c>
      <c r="AD246" s="5">
        <v>1.3</v>
      </c>
    </row>
    <row r="247" spans="1:34" x14ac:dyDescent="0.2">
      <c r="A247" s="4">
        <v>42153</v>
      </c>
      <c r="C247" t="s">
        <v>16</v>
      </c>
      <c r="G247" s="97">
        <v>0.12</v>
      </c>
      <c r="R247" s="26">
        <v>0.12</v>
      </c>
    </row>
    <row r="248" spans="1:34" x14ac:dyDescent="0.2">
      <c r="A248" s="4">
        <v>42153</v>
      </c>
      <c r="C248" t="s">
        <v>18</v>
      </c>
      <c r="H248" s="119">
        <v>0.02</v>
      </c>
      <c r="AE248" s="26">
        <v>0.02</v>
      </c>
    </row>
    <row r="249" spans="1:34" x14ac:dyDescent="0.2">
      <c r="A249" s="4">
        <v>42153</v>
      </c>
      <c r="C249" t="s">
        <v>45</v>
      </c>
      <c r="H249" s="119">
        <v>0.75</v>
      </c>
      <c r="AD249" s="5">
        <v>0.75</v>
      </c>
    </row>
    <row r="250" spans="1:34" x14ac:dyDescent="0.2">
      <c r="A250" s="4">
        <v>42153</v>
      </c>
      <c r="C250" t="s">
        <v>17</v>
      </c>
      <c r="H250" s="119">
        <v>4</v>
      </c>
      <c r="AD250" s="5">
        <v>4</v>
      </c>
    </row>
    <row r="251" spans="1:34" x14ac:dyDescent="0.2">
      <c r="A251" s="4">
        <v>42153</v>
      </c>
      <c r="C251" t="s">
        <v>146</v>
      </c>
      <c r="H251" s="119">
        <v>1.32</v>
      </c>
      <c r="AD251" s="5">
        <v>1.32</v>
      </c>
    </row>
    <row r="252" spans="1:34" x14ac:dyDescent="0.2">
      <c r="A252" s="177" t="s">
        <v>335</v>
      </c>
      <c r="B252" s="162"/>
      <c r="C252" s="176" t="s">
        <v>336</v>
      </c>
      <c r="D252" s="150">
        <f>SUM(D209:D251)</f>
        <v>3200</v>
      </c>
      <c r="E252" s="151">
        <f>SUM(E209:E251)</f>
        <v>3239.1000000000004</v>
      </c>
      <c r="F252" s="179">
        <f>F5+D252-E252</f>
        <v>397.99999999999955</v>
      </c>
      <c r="G252" s="150">
        <f>SUM(G209:G251)</f>
        <v>15266.980000000001</v>
      </c>
      <c r="H252" s="151">
        <f>SUM(H209:H251)</f>
        <v>15985.480000000003</v>
      </c>
      <c r="I252" s="179">
        <f>I5+G252-H252</f>
        <v>9479.61</v>
      </c>
      <c r="J252" s="152">
        <f t="shared" ref="J252:R252" si="7">SUM(J209:J251)</f>
        <v>5700</v>
      </c>
      <c r="K252" s="152">
        <f t="shared" si="7"/>
        <v>6400</v>
      </c>
      <c r="L252" s="152">
        <f t="shared" si="7"/>
        <v>1521.5</v>
      </c>
      <c r="M252" s="152">
        <f t="shared" si="7"/>
        <v>0</v>
      </c>
      <c r="N252" s="152">
        <f t="shared" si="7"/>
        <v>8125</v>
      </c>
      <c r="O252" s="152">
        <f t="shared" si="7"/>
        <v>3120</v>
      </c>
      <c r="P252" s="152">
        <f t="shared" si="7"/>
        <v>0</v>
      </c>
      <c r="Q252" s="152">
        <f t="shared" si="7"/>
        <v>0</v>
      </c>
      <c r="R252" s="152">
        <f t="shared" si="7"/>
        <v>0.48</v>
      </c>
      <c r="S252" s="154">
        <f>L252+M252+N252+O252+P252+R252</f>
        <v>12766.98</v>
      </c>
      <c r="T252" s="152">
        <f t="shared" ref="T252:AF252" si="8">SUM(T209:T251)</f>
        <v>19.850000000000001</v>
      </c>
      <c r="U252" s="152">
        <f t="shared" si="8"/>
        <v>1</v>
      </c>
      <c r="V252" s="152">
        <f t="shared" si="8"/>
        <v>0</v>
      </c>
      <c r="W252" s="152">
        <f t="shared" si="8"/>
        <v>841.72</v>
      </c>
      <c r="X252" s="152">
        <f t="shared" si="8"/>
        <v>11547.58</v>
      </c>
      <c r="Y252" s="152">
        <f t="shared" si="8"/>
        <v>0</v>
      </c>
      <c r="Z252" s="152">
        <f t="shared" si="8"/>
        <v>0</v>
      </c>
      <c r="AA252" s="152">
        <f t="shared" si="8"/>
        <v>0</v>
      </c>
      <c r="AB252" s="152">
        <f t="shared" si="8"/>
        <v>0</v>
      </c>
      <c r="AC252" s="152">
        <f t="shared" si="8"/>
        <v>0</v>
      </c>
      <c r="AD252" s="152">
        <f t="shared" si="8"/>
        <v>63.95999999999998</v>
      </c>
      <c r="AE252" s="152">
        <f t="shared" si="8"/>
        <v>7.0000000000000007E-2</v>
      </c>
      <c r="AF252" s="152">
        <f t="shared" si="8"/>
        <v>350.4</v>
      </c>
      <c r="AG252" s="45">
        <f>T252+U252+V252+W252+X252+Y252+AB252+AC252+AD252+AE252+AF252</f>
        <v>12824.579999999998</v>
      </c>
      <c r="AH252" s="1" t="s">
        <v>342</v>
      </c>
    </row>
    <row r="253" spans="1:34" x14ac:dyDescent="0.2">
      <c r="A253" s="4">
        <v>42156</v>
      </c>
      <c r="C253" s="38" t="s">
        <v>263</v>
      </c>
      <c r="G253" s="97">
        <v>10</v>
      </c>
      <c r="L253" s="106">
        <v>10</v>
      </c>
    </row>
    <row r="254" spans="1:34" x14ac:dyDescent="0.2">
      <c r="A254" s="4">
        <v>42158</v>
      </c>
      <c r="B254" s="53" t="s">
        <v>412</v>
      </c>
      <c r="C254" s="38" t="s">
        <v>583</v>
      </c>
      <c r="D254" s="130">
        <v>700</v>
      </c>
      <c r="E254" s="55">
        <v>717.52</v>
      </c>
      <c r="J254" s="156">
        <v>700</v>
      </c>
      <c r="T254" s="26">
        <v>49</v>
      </c>
      <c r="U254" s="5">
        <v>18.239999999999998</v>
      </c>
      <c r="V254" s="5">
        <v>164.6</v>
      </c>
      <c r="AF254" s="5">
        <v>485.68</v>
      </c>
    </row>
    <row r="255" spans="1:34" x14ac:dyDescent="0.2">
      <c r="A255" s="4">
        <v>42158</v>
      </c>
      <c r="C255" s="38" t="s">
        <v>264</v>
      </c>
      <c r="H255" s="119">
        <v>800</v>
      </c>
      <c r="K255" s="23">
        <v>800</v>
      </c>
    </row>
    <row r="256" spans="1:34" x14ac:dyDescent="0.2">
      <c r="A256" s="4">
        <v>42158</v>
      </c>
      <c r="C256" s="38" t="s">
        <v>265</v>
      </c>
      <c r="H256" s="119">
        <v>2</v>
      </c>
      <c r="AD256" s="5">
        <v>2</v>
      </c>
    </row>
    <row r="257" spans="1:32" x14ac:dyDescent="0.2">
      <c r="A257" s="4">
        <v>42158</v>
      </c>
      <c r="B257" s="59" t="s">
        <v>413</v>
      </c>
      <c r="C257" s="38" t="s">
        <v>123</v>
      </c>
      <c r="D257" s="130">
        <v>800</v>
      </c>
      <c r="J257" s="156">
        <v>800</v>
      </c>
    </row>
    <row r="258" spans="1:32" x14ac:dyDescent="0.2">
      <c r="A258" s="4">
        <v>42158</v>
      </c>
      <c r="B258" s="53" t="s">
        <v>414</v>
      </c>
      <c r="C258" t="s">
        <v>415</v>
      </c>
      <c r="E258" s="55">
        <v>800</v>
      </c>
      <c r="K258" s="23">
        <v>800</v>
      </c>
    </row>
    <row r="259" spans="1:32" x14ac:dyDescent="0.2">
      <c r="A259" s="4">
        <v>42160</v>
      </c>
      <c r="C259" s="38" t="s">
        <v>329</v>
      </c>
      <c r="G259" s="97">
        <v>10</v>
      </c>
      <c r="L259" s="106">
        <v>10</v>
      </c>
    </row>
    <row r="260" spans="1:32" x14ac:dyDescent="0.2">
      <c r="A260" s="4">
        <v>42160</v>
      </c>
      <c r="C260" s="38" t="s">
        <v>266</v>
      </c>
      <c r="H260" s="119">
        <v>153.55000000000001</v>
      </c>
      <c r="AA260" s="5" t="s">
        <v>267</v>
      </c>
      <c r="AB260" s="26">
        <v>153.55000000000001</v>
      </c>
    </row>
    <row r="261" spans="1:32" x14ac:dyDescent="0.2">
      <c r="A261" s="4">
        <v>42160</v>
      </c>
      <c r="C261" s="38" t="s">
        <v>268</v>
      </c>
      <c r="H261" s="119">
        <v>188.53</v>
      </c>
      <c r="AA261" s="5" t="s">
        <v>269</v>
      </c>
      <c r="AB261" s="26">
        <v>188.53</v>
      </c>
    </row>
    <row r="262" spans="1:32" x14ac:dyDescent="0.2">
      <c r="A262" s="4">
        <v>42163</v>
      </c>
      <c r="B262" s="53" t="s">
        <v>416</v>
      </c>
      <c r="C262" s="38" t="s">
        <v>418</v>
      </c>
      <c r="E262" s="55">
        <v>13.99</v>
      </c>
      <c r="AE262" s="26" t="s">
        <v>518</v>
      </c>
      <c r="AF262" s="5">
        <v>13.99</v>
      </c>
    </row>
    <row r="263" spans="1:32" x14ac:dyDescent="0.2">
      <c r="A263" s="4">
        <v>42170</v>
      </c>
      <c r="C263" s="38" t="s">
        <v>270</v>
      </c>
      <c r="G263" s="97">
        <v>84.23</v>
      </c>
      <c r="M263" s="26">
        <v>84.23</v>
      </c>
    </row>
    <row r="264" spans="1:32" x14ac:dyDescent="0.2">
      <c r="A264" s="4">
        <v>42170</v>
      </c>
      <c r="C264" s="38" t="s">
        <v>519</v>
      </c>
      <c r="H264" s="119">
        <v>1603</v>
      </c>
      <c r="Z264" s="26" t="s">
        <v>344</v>
      </c>
      <c r="AA264" s="5">
        <v>1603</v>
      </c>
    </row>
    <row r="265" spans="1:32" x14ac:dyDescent="0.2">
      <c r="A265" s="4">
        <v>42171</v>
      </c>
      <c r="C265" s="38" t="s">
        <v>330</v>
      </c>
      <c r="G265" s="97">
        <v>160</v>
      </c>
      <c r="P265" s="5">
        <v>160</v>
      </c>
    </row>
    <row r="266" spans="1:32" x14ac:dyDescent="0.2">
      <c r="A266" s="4">
        <v>42174</v>
      </c>
      <c r="C266" s="38" t="s">
        <v>331</v>
      </c>
      <c r="G266" s="97">
        <v>12</v>
      </c>
      <c r="L266" s="106">
        <v>12</v>
      </c>
    </row>
    <row r="267" spans="1:32" x14ac:dyDescent="0.2">
      <c r="A267" s="4">
        <v>42177</v>
      </c>
      <c r="C267" s="38" t="s">
        <v>270</v>
      </c>
      <c r="G267" s="97">
        <v>83.8</v>
      </c>
      <c r="M267" s="26">
        <v>83.8</v>
      </c>
    </row>
    <row r="268" spans="1:32" x14ac:dyDescent="0.2">
      <c r="A268" s="4">
        <v>42177</v>
      </c>
      <c r="C268" s="38" t="s">
        <v>270</v>
      </c>
      <c r="G268" s="97">
        <v>216.49</v>
      </c>
      <c r="M268" s="26">
        <v>216.49</v>
      </c>
    </row>
    <row r="269" spans="1:32" x14ac:dyDescent="0.2">
      <c r="A269" s="4">
        <v>42178</v>
      </c>
      <c r="C269" s="38" t="s">
        <v>271</v>
      </c>
      <c r="G269" s="97">
        <v>10</v>
      </c>
      <c r="L269" s="106">
        <v>10</v>
      </c>
    </row>
    <row r="270" spans="1:32" x14ac:dyDescent="0.2">
      <c r="A270" s="4">
        <v>42178</v>
      </c>
      <c r="C270" s="38" t="s">
        <v>270</v>
      </c>
      <c r="G270" s="97">
        <v>17.579999999999998</v>
      </c>
      <c r="M270" s="26">
        <v>17.579999999999998</v>
      </c>
    </row>
    <row r="271" spans="1:32" x14ac:dyDescent="0.2">
      <c r="A271" s="4">
        <v>42178</v>
      </c>
      <c r="C271" s="38" t="s">
        <v>270</v>
      </c>
      <c r="G271" s="97">
        <v>318.13</v>
      </c>
      <c r="M271" s="26">
        <v>318.13</v>
      </c>
    </row>
    <row r="272" spans="1:32" x14ac:dyDescent="0.2">
      <c r="A272" s="4">
        <v>42179</v>
      </c>
      <c r="C272" s="38" t="s">
        <v>271</v>
      </c>
      <c r="G272" s="97">
        <v>10</v>
      </c>
      <c r="L272" s="106">
        <v>10</v>
      </c>
    </row>
    <row r="273" spans="1:34" x14ac:dyDescent="0.2">
      <c r="A273" s="4">
        <v>42179</v>
      </c>
      <c r="C273" s="38" t="s">
        <v>272</v>
      </c>
      <c r="G273" s="97">
        <v>1500</v>
      </c>
      <c r="N273" s="5">
        <v>1500</v>
      </c>
    </row>
    <row r="274" spans="1:34" x14ac:dyDescent="0.2">
      <c r="A274" s="4">
        <v>42184</v>
      </c>
      <c r="C274" s="38" t="s">
        <v>274</v>
      </c>
      <c r="G274" s="97">
        <v>160</v>
      </c>
      <c r="P274" s="5">
        <v>160</v>
      </c>
    </row>
    <row r="275" spans="1:34" x14ac:dyDescent="0.2">
      <c r="A275" s="4">
        <v>42184</v>
      </c>
      <c r="C275" s="38" t="s">
        <v>270</v>
      </c>
      <c r="G275" s="97">
        <v>291.54000000000002</v>
      </c>
      <c r="M275" s="26">
        <v>291.54000000000002</v>
      </c>
    </row>
    <row r="276" spans="1:34" x14ac:dyDescent="0.2">
      <c r="A276" s="4">
        <v>42184</v>
      </c>
      <c r="C276" s="38" t="s">
        <v>270</v>
      </c>
      <c r="G276" s="97">
        <v>841.85</v>
      </c>
      <c r="M276" s="26">
        <v>841.85</v>
      </c>
    </row>
    <row r="277" spans="1:34" x14ac:dyDescent="0.2">
      <c r="A277" s="4">
        <v>42185</v>
      </c>
      <c r="B277" s="53" t="s">
        <v>417</v>
      </c>
      <c r="C277" s="38" t="s">
        <v>422</v>
      </c>
      <c r="E277" s="55">
        <v>116.52</v>
      </c>
      <c r="J277" s="156"/>
      <c r="AC277" s="26">
        <v>116.52</v>
      </c>
    </row>
    <row r="278" spans="1:34" x14ac:dyDescent="0.2">
      <c r="A278" s="4">
        <v>42185</v>
      </c>
      <c r="B278" s="53" t="s">
        <v>423</v>
      </c>
      <c r="C278" s="38" t="s">
        <v>420</v>
      </c>
      <c r="D278" s="130">
        <v>800</v>
      </c>
      <c r="E278" s="55">
        <v>562.02</v>
      </c>
      <c r="J278" s="156">
        <v>800</v>
      </c>
      <c r="T278" s="26">
        <v>14.1</v>
      </c>
      <c r="U278" s="5">
        <v>7.11</v>
      </c>
      <c r="V278" s="5">
        <v>66.209999999999994</v>
      </c>
      <c r="Z278" s="26" t="s">
        <v>421</v>
      </c>
      <c r="AA278" s="5">
        <v>474.6</v>
      </c>
    </row>
    <row r="279" spans="1:34" x14ac:dyDescent="0.2">
      <c r="A279" s="4">
        <v>42185</v>
      </c>
      <c r="C279" s="38" t="s">
        <v>16</v>
      </c>
      <c r="G279" s="97">
        <v>0.06</v>
      </c>
      <c r="R279" s="26">
        <v>0.06</v>
      </c>
    </row>
    <row r="280" spans="1:34" x14ac:dyDescent="0.2">
      <c r="A280" s="4">
        <v>42185</v>
      </c>
      <c r="C280" s="38" t="s">
        <v>18</v>
      </c>
      <c r="H280" s="119">
        <v>0.01</v>
      </c>
      <c r="AE280" s="26">
        <v>0.01</v>
      </c>
    </row>
    <row r="281" spans="1:34" x14ac:dyDescent="0.2">
      <c r="A281" s="4">
        <v>42185</v>
      </c>
      <c r="C281" s="38" t="s">
        <v>45</v>
      </c>
      <c r="H281" s="119">
        <v>0.75</v>
      </c>
      <c r="AD281" s="5">
        <v>0.75</v>
      </c>
    </row>
    <row r="282" spans="1:34" x14ac:dyDescent="0.2">
      <c r="A282" s="4">
        <v>42185</v>
      </c>
      <c r="C282" s="38" t="s">
        <v>17</v>
      </c>
      <c r="H282" s="119">
        <v>4</v>
      </c>
      <c r="AD282" s="5">
        <v>4</v>
      </c>
    </row>
    <row r="283" spans="1:34" x14ac:dyDescent="0.2">
      <c r="A283" s="4">
        <v>42185</v>
      </c>
      <c r="C283" s="38" t="s">
        <v>146</v>
      </c>
      <c r="H283" s="119">
        <v>0.66</v>
      </c>
      <c r="AD283" s="5">
        <v>0.66</v>
      </c>
    </row>
    <row r="284" spans="1:34" x14ac:dyDescent="0.2">
      <c r="A284" s="177" t="s">
        <v>337</v>
      </c>
      <c r="B284" s="162"/>
      <c r="C284" s="176" t="s">
        <v>338</v>
      </c>
      <c r="D284" s="150">
        <f>SUM(D252:D283)</f>
        <v>5500</v>
      </c>
      <c r="E284" s="151">
        <f>SUM(E252:E283)</f>
        <v>5449.1500000000015</v>
      </c>
      <c r="F284" s="179">
        <f>F5+D284-E284</f>
        <v>487.94999999999891</v>
      </c>
      <c r="G284" s="150">
        <f>SUM(G252:G283)</f>
        <v>18992.66</v>
      </c>
      <c r="H284" s="151">
        <f>SUM(H252:H283)</f>
        <v>18737.98</v>
      </c>
      <c r="I284" s="179">
        <f>I5+G284-H284</f>
        <v>10452.790000000001</v>
      </c>
      <c r="J284" s="152">
        <f t="shared" ref="J284:R284" si="9">SUM(J252:J283)</f>
        <v>8000</v>
      </c>
      <c r="K284" s="152">
        <f t="shared" si="9"/>
        <v>8000</v>
      </c>
      <c r="L284" s="152">
        <f t="shared" si="9"/>
        <v>1573.5</v>
      </c>
      <c r="M284" s="152">
        <f t="shared" si="9"/>
        <v>1853.62</v>
      </c>
      <c r="N284" s="152">
        <f t="shared" si="9"/>
        <v>9625</v>
      </c>
      <c r="O284" s="152">
        <f t="shared" si="9"/>
        <v>3120</v>
      </c>
      <c r="P284" s="152">
        <f t="shared" si="9"/>
        <v>320</v>
      </c>
      <c r="Q284" s="152">
        <f t="shared" si="9"/>
        <v>0</v>
      </c>
      <c r="R284" s="152">
        <f t="shared" si="9"/>
        <v>0.54</v>
      </c>
      <c r="S284" s="154">
        <f>L284+M284+N284+O284+P284+Q284+R284</f>
        <v>16492.66</v>
      </c>
      <c r="T284" s="152">
        <f t="shared" ref="T284:AF284" si="10">SUM(T252:T283)</f>
        <v>82.949999999999989</v>
      </c>
      <c r="U284" s="152">
        <f t="shared" si="10"/>
        <v>26.349999999999998</v>
      </c>
      <c r="V284" s="152">
        <f t="shared" si="10"/>
        <v>230.81</v>
      </c>
      <c r="W284" s="152">
        <f t="shared" si="10"/>
        <v>841.72</v>
      </c>
      <c r="X284" s="152">
        <f t="shared" si="10"/>
        <v>11547.58</v>
      </c>
      <c r="Y284" s="152">
        <f t="shared" si="10"/>
        <v>0</v>
      </c>
      <c r="Z284" s="152">
        <f t="shared" si="10"/>
        <v>0</v>
      </c>
      <c r="AA284" s="152">
        <f t="shared" si="10"/>
        <v>2077.6</v>
      </c>
      <c r="AB284" s="152">
        <f t="shared" si="10"/>
        <v>342.08000000000004</v>
      </c>
      <c r="AC284" s="152">
        <f t="shared" si="10"/>
        <v>116.52</v>
      </c>
      <c r="AD284" s="152">
        <f t="shared" si="10"/>
        <v>71.369999999999976</v>
      </c>
      <c r="AE284" s="152">
        <f t="shared" si="10"/>
        <v>0.08</v>
      </c>
      <c r="AF284" s="152">
        <f t="shared" si="10"/>
        <v>850.06999999999994</v>
      </c>
      <c r="AG284" s="45">
        <f>T284+U284+V284+W284+X284+Y284+Z284+AA284+AB284+AC284+AD284+AE284+AF284</f>
        <v>16187.130000000001</v>
      </c>
      <c r="AH284" s="1" t="s">
        <v>343</v>
      </c>
    </row>
    <row r="285" spans="1:34" x14ac:dyDescent="0.2">
      <c r="A285" s="4">
        <v>42191</v>
      </c>
      <c r="C285" s="38" t="s">
        <v>270</v>
      </c>
      <c r="G285" s="97">
        <v>37.04</v>
      </c>
      <c r="M285" s="26">
        <v>37.04</v>
      </c>
    </row>
    <row r="286" spans="1:34" x14ac:dyDescent="0.2">
      <c r="A286" s="4">
        <v>42192</v>
      </c>
      <c r="C286" s="38" t="s">
        <v>270</v>
      </c>
      <c r="G286" s="97">
        <v>139.57</v>
      </c>
      <c r="M286" s="26">
        <v>139.57</v>
      </c>
    </row>
    <row r="287" spans="1:34" x14ac:dyDescent="0.2">
      <c r="A287" s="4">
        <v>42193</v>
      </c>
      <c r="C287" s="38" t="s">
        <v>273</v>
      </c>
      <c r="G287" s="97">
        <v>600</v>
      </c>
      <c r="N287" s="5">
        <v>600</v>
      </c>
    </row>
    <row r="288" spans="1:34" x14ac:dyDescent="0.2">
      <c r="A288" s="4">
        <v>42194</v>
      </c>
      <c r="C288" s="38" t="s">
        <v>275</v>
      </c>
      <c r="G288" s="97">
        <v>160</v>
      </c>
      <c r="P288" s="5">
        <v>160</v>
      </c>
    </row>
    <row r="289" spans="1:30" x14ac:dyDescent="0.2">
      <c r="A289" s="4">
        <v>42194</v>
      </c>
      <c r="C289" s="38" t="s">
        <v>276</v>
      </c>
      <c r="G289" s="97">
        <v>160</v>
      </c>
      <c r="P289" s="5">
        <v>160</v>
      </c>
    </row>
    <row r="290" spans="1:30" x14ac:dyDescent="0.2">
      <c r="A290" s="4">
        <v>42195</v>
      </c>
      <c r="C290" s="38" t="s">
        <v>277</v>
      </c>
      <c r="G290" s="97">
        <v>60</v>
      </c>
      <c r="P290" s="5">
        <v>60</v>
      </c>
    </row>
    <row r="291" spans="1:30" x14ac:dyDescent="0.2">
      <c r="A291" s="4">
        <v>42195</v>
      </c>
      <c r="C291" s="38" t="s">
        <v>278</v>
      </c>
      <c r="G291" s="97">
        <v>160</v>
      </c>
      <c r="P291" s="5">
        <v>160</v>
      </c>
    </row>
    <row r="292" spans="1:30" x14ac:dyDescent="0.2">
      <c r="A292" s="4">
        <v>42195</v>
      </c>
      <c r="C292" s="38" t="s">
        <v>279</v>
      </c>
      <c r="G292" s="97">
        <v>160</v>
      </c>
      <c r="H292" s="119">
        <v>1.3</v>
      </c>
      <c r="P292" s="5">
        <v>160</v>
      </c>
      <c r="AD292" s="5">
        <v>1.3</v>
      </c>
    </row>
    <row r="293" spans="1:30" x14ac:dyDescent="0.2">
      <c r="A293" s="4">
        <v>42198</v>
      </c>
      <c r="C293" s="38" t="s">
        <v>280</v>
      </c>
      <c r="G293" s="97">
        <v>160</v>
      </c>
      <c r="P293" s="5">
        <v>160</v>
      </c>
    </row>
    <row r="294" spans="1:30" x14ac:dyDescent="0.2">
      <c r="A294" s="4">
        <v>42198</v>
      </c>
      <c r="C294" s="38" t="s">
        <v>270</v>
      </c>
      <c r="G294" s="97">
        <v>166.71</v>
      </c>
      <c r="M294" s="26">
        <v>166.71</v>
      </c>
    </row>
    <row r="295" spans="1:30" x14ac:dyDescent="0.2">
      <c r="A295" s="4">
        <v>42199</v>
      </c>
      <c r="C295" s="38" t="s">
        <v>270</v>
      </c>
      <c r="G295" s="97">
        <v>63.38</v>
      </c>
      <c r="M295" s="26">
        <v>63.38</v>
      </c>
    </row>
    <row r="296" spans="1:30" x14ac:dyDescent="0.2">
      <c r="A296" s="4">
        <v>42199</v>
      </c>
      <c r="C296" s="38" t="s">
        <v>281</v>
      </c>
      <c r="G296" s="97">
        <v>160</v>
      </c>
      <c r="P296" s="5">
        <v>160</v>
      </c>
    </row>
    <row r="297" spans="1:30" x14ac:dyDescent="0.2">
      <c r="A297" s="4">
        <v>42200</v>
      </c>
      <c r="C297" s="38" t="s">
        <v>393</v>
      </c>
      <c r="G297" s="97">
        <v>160</v>
      </c>
      <c r="P297" s="5">
        <v>160</v>
      </c>
    </row>
    <row r="298" spans="1:30" x14ac:dyDescent="0.2">
      <c r="A298" s="4">
        <v>42200</v>
      </c>
      <c r="C298" s="38" t="s">
        <v>282</v>
      </c>
      <c r="G298" s="97">
        <v>320</v>
      </c>
      <c r="H298" s="119">
        <v>1.3</v>
      </c>
      <c r="P298" s="5">
        <v>320</v>
      </c>
      <c r="AD298" s="5">
        <v>1.3</v>
      </c>
    </row>
    <row r="299" spans="1:30" x14ac:dyDescent="0.2">
      <c r="A299" s="4">
        <v>42200</v>
      </c>
      <c r="C299" s="38" t="s">
        <v>283</v>
      </c>
      <c r="G299" s="97">
        <v>2000</v>
      </c>
      <c r="N299" s="5">
        <v>2000</v>
      </c>
    </row>
    <row r="300" spans="1:30" x14ac:dyDescent="0.2">
      <c r="A300" s="4">
        <v>42201</v>
      </c>
      <c r="C300" s="38" t="s">
        <v>284</v>
      </c>
      <c r="G300" s="97">
        <v>160</v>
      </c>
      <c r="P300" s="5">
        <v>160</v>
      </c>
    </row>
    <row r="301" spans="1:30" x14ac:dyDescent="0.2">
      <c r="A301" s="4">
        <v>42201</v>
      </c>
      <c r="C301" s="38" t="s">
        <v>285</v>
      </c>
      <c r="G301" s="97">
        <v>160</v>
      </c>
      <c r="H301" s="119">
        <v>1.3</v>
      </c>
      <c r="P301" s="5">
        <v>160</v>
      </c>
      <c r="AD301" s="5">
        <v>1.3</v>
      </c>
    </row>
    <row r="302" spans="1:30" x14ac:dyDescent="0.2">
      <c r="A302" s="4">
        <v>42202</v>
      </c>
      <c r="C302" s="38" t="s">
        <v>286</v>
      </c>
      <c r="G302" s="97">
        <v>160</v>
      </c>
      <c r="P302" s="5">
        <v>160</v>
      </c>
    </row>
    <row r="303" spans="1:30" x14ac:dyDescent="0.2">
      <c r="A303" s="4">
        <v>42202</v>
      </c>
      <c r="C303" s="38" t="s">
        <v>287</v>
      </c>
      <c r="G303" s="97">
        <v>160</v>
      </c>
      <c r="P303" s="5">
        <v>160</v>
      </c>
    </row>
    <row r="304" spans="1:30" x14ac:dyDescent="0.2">
      <c r="A304" s="4">
        <v>42202</v>
      </c>
      <c r="C304" s="38" t="s">
        <v>288</v>
      </c>
      <c r="G304" s="97">
        <v>160</v>
      </c>
      <c r="H304" s="119">
        <v>1.3</v>
      </c>
      <c r="P304" s="5">
        <v>160</v>
      </c>
      <c r="AD304" s="5">
        <v>1.3</v>
      </c>
    </row>
    <row r="305" spans="1:30" x14ac:dyDescent="0.2">
      <c r="A305" s="4">
        <v>42205</v>
      </c>
      <c r="C305" s="38" t="s">
        <v>270</v>
      </c>
      <c r="G305" s="97">
        <v>76.45</v>
      </c>
      <c r="M305" s="26">
        <v>76.45</v>
      </c>
    </row>
    <row r="306" spans="1:30" x14ac:dyDescent="0.2">
      <c r="A306" s="4">
        <v>42206</v>
      </c>
      <c r="C306" s="38" t="s">
        <v>289</v>
      </c>
      <c r="G306" s="97">
        <v>160</v>
      </c>
      <c r="P306" s="5">
        <v>160</v>
      </c>
    </row>
    <row r="307" spans="1:30" x14ac:dyDescent="0.2">
      <c r="A307" s="4">
        <v>42206</v>
      </c>
      <c r="C307" s="38" t="s">
        <v>290</v>
      </c>
      <c r="G307" s="97">
        <v>170</v>
      </c>
      <c r="H307" s="119">
        <v>1.3</v>
      </c>
      <c r="L307" s="106">
        <v>10</v>
      </c>
      <c r="P307" s="5">
        <v>160</v>
      </c>
      <c r="AD307" s="5">
        <v>1.3</v>
      </c>
    </row>
    <row r="308" spans="1:30" x14ac:dyDescent="0.2">
      <c r="A308" s="4">
        <v>42206</v>
      </c>
      <c r="C308" s="38" t="s">
        <v>270</v>
      </c>
      <c r="G308" s="97">
        <v>256</v>
      </c>
      <c r="M308" s="26">
        <v>256</v>
      </c>
    </row>
    <row r="309" spans="1:30" x14ac:dyDescent="0.2">
      <c r="A309" s="4">
        <v>42206</v>
      </c>
      <c r="C309" s="38" t="s">
        <v>291</v>
      </c>
      <c r="G309" s="97">
        <v>3000</v>
      </c>
      <c r="N309" s="5">
        <v>3000</v>
      </c>
    </row>
    <row r="310" spans="1:30" x14ac:dyDescent="0.2">
      <c r="A310" s="4">
        <v>42207</v>
      </c>
      <c r="C310" s="38" t="s">
        <v>394</v>
      </c>
      <c r="G310" s="97">
        <v>160</v>
      </c>
      <c r="P310" s="5">
        <v>160</v>
      </c>
    </row>
    <row r="311" spans="1:30" x14ac:dyDescent="0.2">
      <c r="A311" s="4">
        <v>42207</v>
      </c>
      <c r="C311" s="38" t="s">
        <v>292</v>
      </c>
      <c r="G311" s="97">
        <v>160</v>
      </c>
      <c r="P311" s="5">
        <v>160</v>
      </c>
    </row>
    <row r="312" spans="1:30" x14ac:dyDescent="0.2">
      <c r="A312" s="4">
        <v>42209</v>
      </c>
      <c r="C312" s="38" t="s">
        <v>293</v>
      </c>
      <c r="G312" s="97">
        <v>20</v>
      </c>
      <c r="L312" s="106">
        <v>20</v>
      </c>
    </row>
    <row r="313" spans="1:30" x14ac:dyDescent="0.2">
      <c r="A313" s="4">
        <v>42212</v>
      </c>
      <c r="C313" s="38" t="s">
        <v>294</v>
      </c>
      <c r="G313" s="97">
        <v>160</v>
      </c>
      <c r="P313" s="5">
        <v>160</v>
      </c>
    </row>
    <row r="314" spans="1:30" x14ac:dyDescent="0.2">
      <c r="A314" s="4">
        <v>42212</v>
      </c>
      <c r="C314" s="38" t="s">
        <v>295</v>
      </c>
      <c r="G314" s="97">
        <v>160</v>
      </c>
      <c r="P314" s="5">
        <v>160</v>
      </c>
    </row>
    <row r="315" spans="1:30" x14ac:dyDescent="0.2">
      <c r="A315" s="4">
        <v>42212</v>
      </c>
      <c r="C315" s="38" t="s">
        <v>270</v>
      </c>
      <c r="G315" s="97">
        <v>454</v>
      </c>
      <c r="M315" s="26">
        <v>454</v>
      </c>
    </row>
    <row r="316" spans="1:30" x14ac:dyDescent="0.2">
      <c r="A316" s="4">
        <v>42213</v>
      </c>
      <c r="C316" s="38" t="s">
        <v>270</v>
      </c>
      <c r="G316" s="97">
        <v>188.52</v>
      </c>
      <c r="M316" s="26">
        <v>188.52</v>
      </c>
    </row>
    <row r="317" spans="1:30" x14ac:dyDescent="0.2">
      <c r="A317" s="4">
        <v>42213</v>
      </c>
      <c r="C317" s="38" t="s">
        <v>296</v>
      </c>
      <c r="G317" s="97">
        <v>240</v>
      </c>
      <c r="P317" s="5">
        <v>160</v>
      </c>
    </row>
    <row r="318" spans="1:30" x14ac:dyDescent="0.2">
      <c r="A318" s="4">
        <v>42213</v>
      </c>
      <c r="C318" s="38" t="s">
        <v>297</v>
      </c>
      <c r="P318" s="5">
        <v>80</v>
      </c>
    </row>
    <row r="319" spans="1:30" x14ac:dyDescent="0.2">
      <c r="A319" s="4">
        <v>42214</v>
      </c>
      <c r="C319" s="38" t="s">
        <v>298</v>
      </c>
      <c r="G319" s="97">
        <v>170</v>
      </c>
      <c r="H319" s="119">
        <v>1.3</v>
      </c>
      <c r="L319" s="106">
        <v>10</v>
      </c>
      <c r="P319" s="5">
        <v>160</v>
      </c>
      <c r="AD319" s="5">
        <v>1.3</v>
      </c>
    </row>
    <row r="320" spans="1:30" x14ac:dyDescent="0.2">
      <c r="A320" s="4">
        <v>42216</v>
      </c>
      <c r="C320" s="38" t="s">
        <v>16</v>
      </c>
      <c r="G320" s="97">
        <v>0.12</v>
      </c>
      <c r="R320" s="26">
        <v>0.12</v>
      </c>
    </row>
    <row r="321" spans="1:34" x14ac:dyDescent="0.2">
      <c r="A321" s="4">
        <v>42216</v>
      </c>
      <c r="C321" s="38" t="s">
        <v>270</v>
      </c>
      <c r="G321" s="97">
        <v>32.14</v>
      </c>
      <c r="M321" s="26">
        <v>32.14</v>
      </c>
    </row>
    <row r="322" spans="1:34" x14ac:dyDescent="0.2">
      <c r="A322" s="4">
        <v>42216</v>
      </c>
      <c r="C322" s="38" t="s">
        <v>299</v>
      </c>
      <c r="G322" s="97">
        <v>340</v>
      </c>
      <c r="L322" s="106">
        <v>20</v>
      </c>
      <c r="P322" s="5">
        <v>320</v>
      </c>
    </row>
    <row r="323" spans="1:34" x14ac:dyDescent="0.2">
      <c r="A323" s="4">
        <v>42216</v>
      </c>
      <c r="C323" s="38" t="s">
        <v>270</v>
      </c>
      <c r="G323" s="97">
        <v>506.58</v>
      </c>
      <c r="M323" s="26">
        <v>506.58</v>
      </c>
    </row>
    <row r="324" spans="1:34" x14ac:dyDescent="0.2">
      <c r="A324" s="4">
        <v>42216</v>
      </c>
      <c r="C324" s="38" t="s">
        <v>18</v>
      </c>
      <c r="H324" s="119">
        <v>0.02</v>
      </c>
      <c r="AE324" s="26">
        <v>0.02</v>
      </c>
    </row>
    <row r="325" spans="1:34" x14ac:dyDescent="0.2">
      <c r="A325" s="4">
        <v>42216</v>
      </c>
      <c r="C325" s="38" t="s">
        <v>45</v>
      </c>
      <c r="H325" s="119">
        <v>0.75</v>
      </c>
      <c r="AD325" s="5">
        <v>0.75</v>
      </c>
    </row>
    <row r="326" spans="1:34" x14ac:dyDescent="0.2">
      <c r="A326" s="4">
        <v>42216</v>
      </c>
      <c r="C326" s="38" t="s">
        <v>17</v>
      </c>
      <c r="H326" s="119">
        <v>4</v>
      </c>
      <c r="AD326" s="5">
        <v>4</v>
      </c>
    </row>
    <row r="327" spans="1:34" x14ac:dyDescent="0.2">
      <c r="A327" s="177" t="s">
        <v>339</v>
      </c>
      <c r="B327" s="162"/>
      <c r="C327" s="176" t="s">
        <v>340</v>
      </c>
      <c r="D327" s="150">
        <f>SUM(D284:D326)</f>
        <v>5500</v>
      </c>
      <c r="E327" s="151">
        <f>SUM(E284:E326)</f>
        <v>5449.1500000000015</v>
      </c>
      <c r="F327" s="179">
        <f>F5+D327-E327</f>
        <v>487.94999999999891</v>
      </c>
      <c r="G327" s="150">
        <f>SUM(G284:G326)</f>
        <v>30553.170000000002</v>
      </c>
      <c r="H327" s="151">
        <f>SUM(H284:H326)</f>
        <v>18750.549999999996</v>
      </c>
      <c r="I327" s="179">
        <f>I5+G327-H327</f>
        <v>22000.730000000003</v>
      </c>
      <c r="J327" s="152">
        <f t="shared" ref="J327:AF327" si="11">SUM(J284:J326)</f>
        <v>8000</v>
      </c>
      <c r="K327" s="152">
        <f t="shared" si="11"/>
        <v>8000</v>
      </c>
      <c r="L327" s="152">
        <f t="shared" si="11"/>
        <v>1633.5</v>
      </c>
      <c r="M327" s="152">
        <f t="shared" si="11"/>
        <v>3774.0099999999993</v>
      </c>
      <c r="N327" s="152">
        <f t="shared" si="11"/>
        <v>15225</v>
      </c>
      <c r="O327" s="152">
        <f t="shared" si="11"/>
        <v>3120</v>
      </c>
      <c r="P327" s="152">
        <f t="shared" si="11"/>
        <v>4300</v>
      </c>
      <c r="Q327" s="152">
        <f>SUM(Q284:Q326)</f>
        <v>0</v>
      </c>
      <c r="R327" s="152">
        <f t="shared" si="11"/>
        <v>0.66</v>
      </c>
      <c r="S327" s="154">
        <f>L327+M327+N327+O327+P327+R327</f>
        <v>28053.17</v>
      </c>
      <c r="T327" s="152">
        <f t="shared" si="11"/>
        <v>82.949999999999989</v>
      </c>
      <c r="U327" s="152">
        <f t="shared" si="11"/>
        <v>26.349999999999998</v>
      </c>
      <c r="V327" s="152">
        <f t="shared" si="11"/>
        <v>230.81</v>
      </c>
      <c r="W327" s="152">
        <f t="shared" si="11"/>
        <v>841.72</v>
      </c>
      <c r="X327" s="152">
        <f t="shared" si="11"/>
        <v>11547.58</v>
      </c>
      <c r="Y327" s="152">
        <f t="shared" si="11"/>
        <v>0</v>
      </c>
      <c r="Z327" s="152">
        <f>SUM(Z284:Z326)</f>
        <v>0</v>
      </c>
      <c r="AA327" s="152">
        <f>SUM(AA284:AA326)</f>
        <v>2077.6</v>
      </c>
      <c r="AB327" s="152">
        <f t="shared" si="11"/>
        <v>342.08000000000004</v>
      </c>
      <c r="AC327" s="152">
        <f t="shared" si="11"/>
        <v>116.52</v>
      </c>
      <c r="AD327" s="152">
        <f t="shared" si="11"/>
        <v>83.919999999999959</v>
      </c>
      <c r="AE327" s="152">
        <f t="shared" si="11"/>
        <v>0.1</v>
      </c>
      <c r="AF327" s="152">
        <f t="shared" si="11"/>
        <v>850.06999999999994</v>
      </c>
      <c r="AG327" s="45">
        <f>T327+U327+V327+W327+X327+Y327+Z327+AA327+AB327+AC327+AD327+AE327+AF327</f>
        <v>16199.7</v>
      </c>
      <c r="AH327" s="1" t="s">
        <v>332</v>
      </c>
    </row>
    <row r="328" spans="1:34" x14ac:dyDescent="0.2">
      <c r="A328" s="4">
        <v>42219</v>
      </c>
      <c r="C328" s="38" t="s">
        <v>345</v>
      </c>
      <c r="H328" s="119">
        <v>3000</v>
      </c>
      <c r="Y328" s="5">
        <v>3000</v>
      </c>
    </row>
    <row r="329" spans="1:34" x14ac:dyDescent="0.2">
      <c r="A329" s="4">
        <v>42219</v>
      </c>
      <c r="C329" s="38" t="s">
        <v>346</v>
      </c>
      <c r="G329" s="97">
        <v>160</v>
      </c>
      <c r="H329" s="119">
        <v>1.3</v>
      </c>
      <c r="P329" s="5">
        <v>160</v>
      </c>
      <c r="AD329" s="5">
        <v>1.3</v>
      </c>
    </row>
    <row r="330" spans="1:34" x14ac:dyDescent="0.2">
      <c r="A330" s="4">
        <v>42220</v>
      </c>
      <c r="C330" s="38" t="s">
        <v>347</v>
      </c>
      <c r="G330" s="97">
        <v>160</v>
      </c>
      <c r="P330" s="5">
        <v>160</v>
      </c>
    </row>
    <row r="331" spans="1:34" x14ac:dyDescent="0.2">
      <c r="A331" s="4">
        <v>42220</v>
      </c>
      <c r="C331" s="38" t="s">
        <v>270</v>
      </c>
      <c r="G331" s="97">
        <v>30.02</v>
      </c>
      <c r="M331" s="26">
        <v>30.02</v>
      </c>
    </row>
    <row r="332" spans="1:34" x14ac:dyDescent="0.2">
      <c r="A332" s="4">
        <v>42221</v>
      </c>
      <c r="C332" s="38" t="s">
        <v>348</v>
      </c>
      <c r="G332" s="97">
        <v>12</v>
      </c>
      <c r="H332" s="119">
        <v>1.3</v>
      </c>
      <c r="L332" s="106">
        <v>12</v>
      </c>
      <c r="AD332" s="5">
        <v>1.3</v>
      </c>
    </row>
    <row r="333" spans="1:34" x14ac:dyDescent="0.2">
      <c r="A333" s="4">
        <v>42223</v>
      </c>
      <c r="C333" s="38" t="s">
        <v>270</v>
      </c>
      <c r="G333" s="97">
        <v>11.97</v>
      </c>
      <c r="M333" s="26">
        <v>11.97</v>
      </c>
    </row>
    <row r="334" spans="1:34" x14ac:dyDescent="0.2">
      <c r="A334" s="4">
        <v>42226</v>
      </c>
      <c r="C334" s="38" t="s">
        <v>349</v>
      </c>
      <c r="G334" s="97">
        <v>10</v>
      </c>
      <c r="L334" s="106">
        <v>10</v>
      </c>
    </row>
    <row r="335" spans="1:34" x14ac:dyDescent="0.2">
      <c r="A335" s="4">
        <v>42227</v>
      </c>
      <c r="C335" s="38" t="s">
        <v>350</v>
      </c>
      <c r="G335" s="97">
        <v>10</v>
      </c>
      <c r="L335" s="106">
        <v>10</v>
      </c>
    </row>
    <row r="336" spans="1:34" x14ac:dyDescent="0.2">
      <c r="A336" s="4">
        <v>42228</v>
      </c>
      <c r="C336" s="38" t="s">
        <v>351</v>
      </c>
      <c r="H336" s="119">
        <v>370.53</v>
      </c>
      <c r="V336" s="5" t="s">
        <v>515</v>
      </c>
      <c r="W336" s="26">
        <v>370.53</v>
      </c>
    </row>
    <row r="337" spans="1:32" x14ac:dyDescent="0.2">
      <c r="A337" s="4">
        <v>42229</v>
      </c>
      <c r="C337" s="38" t="s">
        <v>352</v>
      </c>
      <c r="G337" s="97">
        <v>10</v>
      </c>
      <c r="L337" s="106">
        <v>10</v>
      </c>
    </row>
    <row r="338" spans="1:32" x14ac:dyDescent="0.2">
      <c r="A338" s="4">
        <v>42230</v>
      </c>
      <c r="C338" s="38" t="s">
        <v>353</v>
      </c>
      <c r="H338" s="119">
        <v>160</v>
      </c>
      <c r="X338" s="33" t="s">
        <v>354</v>
      </c>
      <c r="Y338" s="5">
        <v>160</v>
      </c>
    </row>
    <row r="339" spans="1:32" x14ac:dyDescent="0.2">
      <c r="A339" s="4">
        <v>42230</v>
      </c>
      <c r="C339" s="38" t="s">
        <v>270</v>
      </c>
      <c r="G339" s="97">
        <v>10.01</v>
      </c>
      <c r="M339" s="26">
        <v>10.01</v>
      </c>
    </row>
    <row r="340" spans="1:32" x14ac:dyDescent="0.2">
      <c r="A340" s="4">
        <v>42230</v>
      </c>
      <c r="C340" s="38" t="s">
        <v>356</v>
      </c>
      <c r="H340" s="119">
        <v>15.94</v>
      </c>
      <c r="AE340" s="26" t="s">
        <v>355</v>
      </c>
      <c r="AF340" s="5">
        <v>15.94</v>
      </c>
    </row>
    <row r="341" spans="1:32" x14ac:dyDescent="0.2">
      <c r="A341" s="4">
        <v>42233</v>
      </c>
      <c r="C341" s="38" t="s">
        <v>357</v>
      </c>
      <c r="G341" s="97">
        <v>80</v>
      </c>
      <c r="P341" s="5">
        <v>80</v>
      </c>
    </row>
    <row r="342" spans="1:32" x14ac:dyDescent="0.2">
      <c r="A342" s="4">
        <v>42233</v>
      </c>
      <c r="C342" s="38" t="s">
        <v>358</v>
      </c>
      <c r="G342" s="97">
        <v>80</v>
      </c>
      <c r="P342" s="5">
        <v>80</v>
      </c>
    </row>
    <row r="343" spans="1:32" x14ac:dyDescent="0.2">
      <c r="A343" s="4">
        <v>42234</v>
      </c>
      <c r="C343" s="38" t="s">
        <v>359</v>
      </c>
      <c r="G343" s="97">
        <v>160</v>
      </c>
      <c r="P343" s="5">
        <v>160</v>
      </c>
    </row>
    <row r="344" spans="1:32" x14ac:dyDescent="0.2">
      <c r="A344" s="4">
        <v>42240</v>
      </c>
      <c r="C344" s="38" t="s">
        <v>360</v>
      </c>
      <c r="G344" s="97">
        <v>10</v>
      </c>
      <c r="L344" s="106">
        <v>10</v>
      </c>
    </row>
    <row r="345" spans="1:32" x14ac:dyDescent="0.2">
      <c r="A345" s="4">
        <v>42242</v>
      </c>
      <c r="C345" s="38" t="s">
        <v>361</v>
      </c>
      <c r="H345" s="119">
        <v>160</v>
      </c>
      <c r="X345" s="33" t="s">
        <v>362</v>
      </c>
      <c r="Y345" s="5">
        <v>160</v>
      </c>
    </row>
    <row r="346" spans="1:32" x14ac:dyDescent="0.2">
      <c r="A346" s="4">
        <v>42242</v>
      </c>
      <c r="C346" s="38" t="s">
        <v>363</v>
      </c>
      <c r="H346" s="119">
        <v>10</v>
      </c>
      <c r="AE346" s="26" t="s">
        <v>364</v>
      </c>
      <c r="AF346" s="5">
        <v>10</v>
      </c>
    </row>
    <row r="347" spans="1:32" x14ac:dyDescent="0.2">
      <c r="A347" s="4">
        <v>42243</v>
      </c>
      <c r="C347" s="38" t="s">
        <v>366</v>
      </c>
      <c r="G347" s="97">
        <v>15</v>
      </c>
      <c r="L347" s="106">
        <v>15</v>
      </c>
      <c r="AE347" s="26" t="s">
        <v>365</v>
      </c>
    </row>
    <row r="348" spans="1:32" x14ac:dyDescent="0.2">
      <c r="A348" s="4">
        <v>42244</v>
      </c>
      <c r="C348" s="38" t="s">
        <v>367</v>
      </c>
      <c r="G348" s="97">
        <v>10</v>
      </c>
      <c r="L348" s="106">
        <v>10</v>
      </c>
    </row>
    <row r="349" spans="1:32" x14ac:dyDescent="0.2">
      <c r="A349" s="4">
        <v>42247</v>
      </c>
      <c r="B349" s="53" t="s">
        <v>497</v>
      </c>
      <c r="C349" s="38" t="s">
        <v>424</v>
      </c>
      <c r="E349" s="55">
        <v>2.6</v>
      </c>
      <c r="T349" s="26">
        <v>2.6</v>
      </c>
    </row>
    <row r="350" spans="1:32" x14ac:dyDescent="0.2">
      <c r="A350" s="4">
        <v>42247</v>
      </c>
      <c r="C350" s="38" t="s">
        <v>16</v>
      </c>
      <c r="G350" s="97">
        <v>0.16</v>
      </c>
      <c r="R350" s="26">
        <v>0.16</v>
      </c>
    </row>
    <row r="351" spans="1:32" x14ac:dyDescent="0.2">
      <c r="A351" s="4">
        <v>42247</v>
      </c>
      <c r="C351" s="38" t="s">
        <v>18</v>
      </c>
      <c r="H351" s="119">
        <v>0.03</v>
      </c>
      <c r="AE351" s="26">
        <v>0.03</v>
      </c>
    </row>
    <row r="352" spans="1:32" x14ac:dyDescent="0.2">
      <c r="A352" s="4">
        <v>42247</v>
      </c>
      <c r="C352" s="38" t="s">
        <v>45</v>
      </c>
      <c r="H352" s="119">
        <v>0.75</v>
      </c>
      <c r="AD352" s="5">
        <v>0.75</v>
      </c>
    </row>
    <row r="353" spans="1:34" x14ac:dyDescent="0.2">
      <c r="A353" s="4">
        <v>42247</v>
      </c>
      <c r="C353" s="38" t="s">
        <v>17</v>
      </c>
      <c r="H353" s="119">
        <v>4</v>
      </c>
      <c r="AD353" s="5">
        <v>4</v>
      </c>
    </row>
    <row r="354" spans="1:34" x14ac:dyDescent="0.2">
      <c r="A354" s="4">
        <v>42247</v>
      </c>
      <c r="C354" s="38" t="s">
        <v>146</v>
      </c>
      <c r="H354" s="119">
        <v>1.32</v>
      </c>
      <c r="AD354" s="5">
        <v>1.32</v>
      </c>
    </row>
    <row r="355" spans="1:34" x14ac:dyDescent="0.2">
      <c r="A355" s="177" t="s">
        <v>368</v>
      </c>
      <c r="B355" s="162"/>
      <c r="C355" s="176" t="s">
        <v>369</v>
      </c>
      <c r="D355" s="150">
        <f>SUM(D327:D354)</f>
        <v>5500</v>
      </c>
      <c r="E355" s="151">
        <f>SUM(E327:E354)</f>
        <v>5451.7500000000018</v>
      </c>
      <c r="F355" s="179">
        <f>F5+D355-E355</f>
        <v>485.34999999999854</v>
      </c>
      <c r="G355" s="150">
        <f>SUM(G327:G354)</f>
        <v>31322.33</v>
      </c>
      <c r="H355" s="151">
        <f>SUM(H327:H354)</f>
        <v>22475.71999999999</v>
      </c>
      <c r="I355" s="179">
        <f>I5+G355-H355</f>
        <v>19044.720000000012</v>
      </c>
      <c r="J355" s="152">
        <f t="shared" ref="J355:R355" si="12">SUM(J327:J354)</f>
        <v>8000</v>
      </c>
      <c r="K355" s="152">
        <f t="shared" si="12"/>
        <v>8000</v>
      </c>
      <c r="L355" s="152">
        <f t="shared" si="12"/>
        <v>1710.5</v>
      </c>
      <c r="M355" s="152">
        <f t="shared" si="12"/>
        <v>3826.0099999999993</v>
      </c>
      <c r="N355" s="152">
        <f t="shared" si="12"/>
        <v>15225</v>
      </c>
      <c r="O355" s="152">
        <f t="shared" si="12"/>
        <v>3120</v>
      </c>
      <c r="P355" s="152">
        <f t="shared" si="12"/>
        <v>4940</v>
      </c>
      <c r="Q355" s="152"/>
      <c r="R355" s="152">
        <f t="shared" si="12"/>
        <v>0.82000000000000006</v>
      </c>
      <c r="S355" s="154">
        <f>L355+M355+N355+O355+P355+R355</f>
        <v>28822.329999999998</v>
      </c>
      <c r="T355" s="152">
        <f t="shared" ref="T355:AF355" si="13">SUM(T327:T354)</f>
        <v>85.549999999999983</v>
      </c>
      <c r="U355" s="152">
        <f t="shared" si="13"/>
        <v>26.349999999999998</v>
      </c>
      <c r="V355" s="152">
        <f t="shared" si="13"/>
        <v>230.81</v>
      </c>
      <c r="W355" s="152">
        <f t="shared" si="13"/>
        <v>1212.25</v>
      </c>
      <c r="X355" s="152">
        <f t="shared" si="13"/>
        <v>11547.58</v>
      </c>
      <c r="Y355" s="152">
        <f t="shared" si="13"/>
        <v>3320</v>
      </c>
      <c r="Z355" s="152">
        <f>SUM(Z327:Z354)</f>
        <v>0</v>
      </c>
      <c r="AA355" s="152">
        <f>SUM(AA327:AA354)</f>
        <v>2077.6</v>
      </c>
      <c r="AB355" s="152">
        <f t="shared" si="13"/>
        <v>342.08000000000004</v>
      </c>
      <c r="AC355" s="152">
        <f t="shared" si="13"/>
        <v>116.52</v>
      </c>
      <c r="AD355" s="152">
        <f t="shared" si="13"/>
        <v>92.589999999999947</v>
      </c>
      <c r="AE355" s="152">
        <f t="shared" si="13"/>
        <v>0.13</v>
      </c>
      <c r="AF355" s="152">
        <f t="shared" si="13"/>
        <v>876.01</v>
      </c>
      <c r="AG355" s="45">
        <f>T355+U355+V355+W355+X355+Y355+Z355+AA355+AB355+AC355+AD355+AE355+AF355</f>
        <v>19927.47</v>
      </c>
      <c r="AH355" s="1" t="s">
        <v>370</v>
      </c>
    </row>
    <row r="356" spans="1:34" x14ac:dyDescent="0.2">
      <c r="A356" s="4" t="s">
        <v>434</v>
      </c>
      <c r="C356" t="s">
        <v>435</v>
      </c>
      <c r="G356" s="97">
        <v>10</v>
      </c>
      <c r="L356" s="106">
        <v>10</v>
      </c>
    </row>
    <row r="357" spans="1:34" x14ac:dyDescent="0.2">
      <c r="A357" s="4" t="s">
        <v>434</v>
      </c>
      <c r="C357" t="s">
        <v>436</v>
      </c>
      <c r="G357" s="97">
        <v>80</v>
      </c>
      <c r="P357" s="5">
        <v>80</v>
      </c>
    </row>
    <row r="358" spans="1:34" x14ac:dyDescent="0.2">
      <c r="A358" s="4" t="s">
        <v>437</v>
      </c>
      <c r="C358" t="s">
        <v>438</v>
      </c>
      <c r="H358" s="119">
        <v>160</v>
      </c>
      <c r="X358" s="33" t="s">
        <v>439</v>
      </c>
      <c r="Y358" s="5">
        <v>160</v>
      </c>
    </row>
    <row r="359" spans="1:34" x14ac:dyDescent="0.2">
      <c r="A359" s="4" t="s">
        <v>484</v>
      </c>
      <c r="B359" s="53" t="s">
        <v>498</v>
      </c>
      <c r="C359" t="s">
        <v>485</v>
      </c>
      <c r="E359" s="55">
        <v>28</v>
      </c>
      <c r="X359" s="33" t="s">
        <v>486</v>
      </c>
      <c r="Y359" s="5">
        <v>28</v>
      </c>
    </row>
    <row r="360" spans="1:34" x14ac:dyDescent="0.2">
      <c r="A360" s="173" t="s">
        <v>484</v>
      </c>
      <c r="B360" s="53" t="s">
        <v>500</v>
      </c>
      <c r="C360" t="s">
        <v>513</v>
      </c>
      <c r="E360" s="55">
        <v>6.62</v>
      </c>
      <c r="X360" s="33"/>
      <c r="AE360" s="26" t="s">
        <v>520</v>
      </c>
      <c r="AF360" s="5">
        <v>6.62</v>
      </c>
    </row>
    <row r="361" spans="1:34" x14ac:dyDescent="0.2">
      <c r="A361" s="173" t="s">
        <v>514</v>
      </c>
      <c r="B361" s="53" t="s">
        <v>508</v>
      </c>
      <c r="C361" s="145" t="s">
        <v>510</v>
      </c>
      <c r="E361" s="55">
        <v>148.88</v>
      </c>
      <c r="T361" s="26">
        <v>14.98</v>
      </c>
      <c r="V361" s="5">
        <v>80</v>
      </c>
      <c r="X361" s="33" t="s">
        <v>522</v>
      </c>
      <c r="Y361" s="5">
        <v>53.9</v>
      </c>
    </row>
    <row r="362" spans="1:34" x14ac:dyDescent="0.2">
      <c r="A362" s="173" t="s">
        <v>514</v>
      </c>
      <c r="B362" s="53" t="s">
        <v>509</v>
      </c>
      <c r="C362" s="145" t="s">
        <v>505</v>
      </c>
      <c r="E362" s="55">
        <v>5.9</v>
      </c>
      <c r="X362" s="33" t="s">
        <v>521</v>
      </c>
      <c r="Y362" s="5">
        <v>5.9</v>
      </c>
    </row>
    <row r="363" spans="1:34" x14ac:dyDescent="0.2">
      <c r="A363" s="4" t="s">
        <v>494</v>
      </c>
      <c r="B363" s="59" t="s">
        <v>419</v>
      </c>
      <c r="C363" t="s">
        <v>495</v>
      </c>
      <c r="D363" s="130">
        <v>119.4</v>
      </c>
      <c r="P363" s="5">
        <v>119.4</v>
      </c>
      <c r="X363" s="33"/>
    </row>
    <row r="364" spans="1:34" x14ac:dyDescent="0.2">
      <c r="A364" s="4" t="s">
        <v>494</v>
      </c>
      <c r="B364" s="59" t="s">
        <v>490</v>
      </c>
      <c r="C364" t="s">
        <v>496</v>
      </c>
      <c r="D364" s="130">
        <v>75.3</v>
      </c>
      <c r="P364" s="5">
        <v>75.3</v>
      </c>
      <c r="X364" s="33"/>
    </row>
    <row r="365" spans="1:34" x14ac:dyDescent="0.2">
      <c r="A365" s="4" t="s">
        <v>440</v>
      </c>
      <c r="C365" t="s">
        <v>441</v>
      </c>
      <c r="G365" s="97">
        <v>357</v>
      </c>
      <c r="O365" s="26" t="s">
        <v>442</v>
      </c>
      <c r="P365" s="5">
        <v>357</v>
      </c>
    </row>
    <row r="366" spans="1:34" x14ac:dyDescent="0.2">
      <c r="A366" s="4" t="s">
        <v>440</v>
      </c>
      <c r="C366" t="s">
        <v>443</v>
      </c>
      <c r="H366" s="119">
        <v>200.99</v>
      </c>
      <c r="Y366" s="5" t="s">
        <v>445</v>
      </c>
      <c r="Z366" s="5">
        <v>200.99</v>
      </c>
    </row>
    <row r="367" spans="1:34" x14ac:dyDescent="0.2">
      <c r="A367" s="4" t="s">
        <v>446</v>
      </c>
      <c r="C367" t="s">
        <v>447</v>
      </c>
      <c r="H367" s="119">
        <v>160</v>
      </c>
      <c r="O367" s="26" t="s">
        <v>448</v>
      </c>
      <c r="Y367" s="5">
        <v>160</v>
      </c>
    </row>
    <row r="368" spans="1:34" x14ac:dyDescent="0.2">
      <c r="A368" s="4" t="s">
        <v>449</v>
      </c>
      <c r="C368" t="s">
        <v>450</v>
      </c>
      <c r="G368" s="97">
        <v>10</v>
      </c>
      <c r="L368" s="106">
        <v>10</v>
      </c>
    </row>
    <row r="369" spans="1:34" x14ac:dyDescent="0.2">
      <c r="A369" s="4" t="s">
        <v>451</v>
      </c>
      <c r="C369" t="s">
        <v>16</v>
      </c>
      <c r="G369" s="97">
        <v>0.15</v>
      </c>
      <c r="R369" s="26">
        <v>0.15</v>
      </c>
    </row>
    <row r="370" spans="1:34" x14ac:dyDescent="0.2">
      <c r="A370" s="4" t="s">
        <v>451</v>
      </c>
      <c r="C370" t="s">
        <v>18</v>
      </c>
      <c r="H370" s="119">
        <v>0.02</v>
      </c>
      <c r="AE370" s="26">
        <v>0.02</v>
      </c>
    </row>
    <row r="371" spans="1:34" x14ac:dyDescent="0.2">
      <c r="A371" s="4" t="s">
        <v>451</v>
      </c>
      <c r="C371" t="s">
        <v>45</v>
      </c>
      <c r="H371" s="119">
        <v>0.75</v>
      </c>
      <c r="AE371" s="26">
        <v>0.75</v>
      </c>
    </row>
    <row r="372" spans="1:34" x14ac:dyDescent="0.2">
      <c r="A372" s="4" t="s">
        <v>451</v>
      </c>
      <c r="C372" t="s">
        <v>452</v>
      </c>
      <c r="H372" s="119">
        <v>7261.7</v>
      </c>
      <c r="Y372" s="5">
        <v>7261.7</v>
      </c>
    </row>
    <row r="373" spans="1:34" x14ac:dyDescent="0.2">
      <c r="A373" s="4" t="s">
        <v>451</v>
      </c>
      <c r="C373" t="s">
        <v>17</v>
      </c>
      <c r="H373" s="119">
        <v>4</v>
      </c>
      <c r="AD373" s="5">
        <v>4</v>
      </c>
    </row>
    <row r="374" spans="1:34" x14ac:dyDescent="0.2">
      <c r="A374" s="4" t="s">
        <v>451</v>
      </c>
      <c r="C374" t="s">
        <v>146</v>
      </c>
      <c r="H374" s="119">
        <v>0.88</v>
      </c>
      <c r="AD374" s="5">
        <v>0.88</v>
      </c>
    </row>
    <row r="375" spans="1:34" x14ac:dyDescent="0.2">
      <c r="A375" s="177" t="s">
        <v>453</v>
      </c>
      <c r="B375" s="162"/>
      <c r="C375" s="176" t="s">
        <v>454</v>
      </c>
      <c r="D375" s="150">
        <f>SUM(D355:D374)</f>
        <v>5694.7</v>
      </c>
      <c r="E375" s="151">
        <f>SUM(E355:E374)</f>
        <v>5641.1500000000015</v>
      </c>
      <c r="F375" s="179">
        <f>F5+D375-E375</f>
        <v>490.64999999999873</v>
      </c>
      <c r="G375" s="150">
        <f>SUM(G355:G374)</f>
        <v>31779.480000000003</v>
      </c>
      <c r="H375" s="151">
        <f>SUM(H355:H374)</f>
        <v>30264.059999999994</v>
      </c>
      <c r="I375" s="179">
        <f>I5+G375-H375</f>
        <v>11713.53000000001</v>
      </c>
      <c r="J375" s="152">
        <f t="shared" ref="J375:R375" si="14">SUM(J355:J374)</f>
        <v>8000</v>
      </c>
      <c r="K375" s="152">
        <f t="shared" si="14"/>
        <v>8000</v>
      </c>
      <c r="L375" s="152">
        <f t="shared" si="14"/>
        <v>1730.5</v>
      </c>
      <c r="M375" s="152">
        <f t="shared" si="14"/>
        <v>3826.0099999999993</v>
      </c>
      <c r="N375" s="152">
        <f t="shared" si="14"/>
        <v>15225</v>
      </c>
      <c r="O375" s="152">
        <f t="shared" si="14"/>
        <v>3120</v>
      </c>
      <c r="P375" s="152">
        <f t="shared" si="14"/>
        <v>5571.7</v>
      </c>
      <c r="Q375" s="152">
        <f t="shared" si="14"/>
        <v>0</v>
      </c>
      <c r="R375" s="152">
        <f t="shared" si="14"/>
        <v>0.97000000000000008</v>
      </c>
      <c r="S375" s="154">
        <f>L375+M375+N375+O375+P375+R375</f>
        <v>29474.18</v>
      </c>
      <c r="T375" s="152">
        <f t="shared" ref="T375:AF375" si="15">SUM(T355:T374)</f>
        <v>100.52999999999999</v>
      </c>
      <c r="U375" s="152">
        <f t="shared" si="15"/>
        <v>26.349999999999998</v>
      </c>
      <c r="V375" s="152">
        <f t="shared" si="15"/>
        <v>310.81</v>
      </c>
      <c r="W375" s="152">
        <f t="shared" si="15"/>
        <v>1212.25</v>
      </c>
      <c r="X375" s="152">
        <f t="shared" si="15"/>
        <v>11547.58</v>
      </c>
      <c r="Y375" s="152">
        <f t="shared" si="15"/>
        <v>10989.5</v>
      </c>
      <c r="Z375" s="152">
        <f t="shared" si="15"/>
        <v>200.99</v>
      </c>
      <c r="AA375" s="152">
        <f t="shared" si="15"/>
        <v>2077.6</v>
      </c>
      <c r="AB375" s="152">
        <f t="shared" si="15"/>
        <v>342.08000000000004</v>
      </c>
      <c r="AC375" s="152">
        <f t="shared" si="15"/>
        <v>116.52</v>
      </c>
      <c r="AD375" s="152">
        <f t="shared" si="15"/>
        <v>97.469999999999942</v>
      </c>
      <c r="AE375" s="152">
        <f t="shared" si="15"/>
        <v>0.9</v>
      </c>
      <c r="AF375" s="152">
        <f t="shared" si="15"/>
        <v>882.63</v>
      </c>
      <c r="AG375" s="45">
        <f>T375+U375+V375+W375+X375+Y375+Z375+AA375+AB375+AC375+AD375+AE375+AF375</f>
        <v>27905.210000000006</v>
      </c>
      <c r="AH375" s="1" t="s">
        <v>482</v>
      </c>
    </row>
    <row r="376" spans="1:34" x14ac:dyDescent="0.2">
      <c r="A376" s="173" t="s">
        <v>488</v>
      </c>
      <c r="C376" t="s">
        <v>456</v>
      </c>
      <c r="G376" s="97">
        <v>10</v>
      </c>
      <c r="L376" s="106">
        <v>10</v>
      </c>
    </row>
    <row r="377" spans="1:34" x14ac:dyDescent="0.2">
      <c r="A377" s="4" t="s">
        <v>455</v>
      </c>
      <c r="C377" t="s">
        <v>457</v>
      </c>
      <c r="G377" s="97">
        <v>10</v>
      </c>
      <c r="L377" s="106">
        <v>10</v>
      </c>
    </row>
    <row r="378" spans="1:34" x14ac:dyDescent="0.2">
      <c r="A378" s="4" t="s">
        <v>455</v>
      </c>
      <c r="C378" t="s">
        <v>458</v>
      </c>
      <c r="G378" s="97">
        <v>333.64</v>
      </c>
      <c r="Q378" s="5">
        <v>333.64</v>
      </c>
    </row>
    <row r="379" spans="1:34" x14ac:dyDescent="0.2">
      <c r="A379" s="4" t="s">
        <v>455</v>
      </c>
      <c r="C379" t="s">
        <v>460</v>
      </c>
      <c r="G379" s="97">
        <v>591.72</v>
      </c>
      <c r="Q379" s="5">
        <v>591.72</v>
      </c>
    </row>
    <row r="380" spans="1:34" x14ac:dyDescent="0.2">
      <c r="A380" s="4" t="s">
        <v>461</v>
      </c>
      <c r="C380" t="s">
        <v>462</v>
      </c>
      <c r="H380" s="119">
        <v>7</v>
      </c>
      <c r="AD380" s="5">
        <v>7</v>
      </c>
    </row>
    <row r="381" spans="1:34" x14ac:dyDescent="0.2">
      <c r="A381" s="4" t="s">
        <v>463</v>
      </c>
      <c r="C381" s="124" t="s">
        <v>464</v>
      </c>
      <c r="D381" s="55"/>
      <c r="G381" s="97">
        <v>9.31</v>
      </c>
      <c r="M381" s="26">
        <v>9.31</v>
      </c>
    </row>
    <row r="382" spans="1:34" x14ac:dyDescent="0.2">
      <c r="A382" s="4" t="s">
        <v>463</v>
      </c>
      <c r="C382" t="s">
        <v>466</v>
      </c>
      <c r="H382" s="119">
        <v>100</v>
      </c>
      <c r="AE382" s="26" t="s">
        <v>465</v>
      </c>
      <c r="AF382" s="5">
        <v>100</v>
      </c>
    </row>
    <row r="383" spans="1:34" x14ac:dyDescent="0.2">
      <c r="A383" s="4" t="s">
        <v>467</v>
      </c>
      <c r="C383" t="s">
        <v>468</v>
      </c>
      <c r="G383" s="97">
        <v>10</v>
      </c>
      <c r="L383" s="106">
        <v>10</v>
      </c>
    </row>
    <row r="384" spans="1:34" x14ac:dyDescent="0.2">
      <c r="A384" s="4" t="s">
        <v>469</v>
      </c>
      <c r="C384" t="s">
        <v>470</v>
      </c>
      <c r="G384" s="97">
        <v>10</v>
      </c>
      <c r="L384" s="106">
        <v>10</v>
      </c>
    </row>
    <row r="385" spans="1:34" x14ac:dyDescent="0.2">
      <c r="A385" s="4" t="s">
        <v>471</v>
      </c>
      <c r="C385" t="s">
        <v>472</v>
      </c>
      <c r="G385" s="97">
        <v>10</v>
      </c>
      <c r="L385" s="106">
        <v>10</v>
      </c>
    </row>
    <row r="386" spans="1:34" x14ac:dyDescent="0.2">
      <c r="A386" s="4" t="s">
        <v>473</v>
      </c>
      <c r="C386" t="s">
        <v>474</v>
      </c>
      <c r="G386" s="97">
        <v>5000</v>
      </c>
      <c r="N386" s="5">
        <v>5000</v>
      </c>
    </row>
    <row r="387" spans="1:34" x14ac:dyDescent="0.2">
      <c r="A387" s="173" t="s">
        <v>476</v>
      </c>
      <c r="C387" t="s">
        <v>489</v>
      </c>
      <c r="H387" s="119">
        <v>500</v>
      </c>
      <c r="K387" s="23">
        <v>500</v>
      </c>
    </row>
    <row r="388" spans="1:34" x14ac:dyDescent="0.2">
      <c r="A388" s="4" t="s">
        <v>476</v>
      </c>
      <c r="C388" t="s">
        <v>46</v>
      </c>
      <c r="H388" s="119">
        <v>2</v>
      </c>
      <c r="AD388" s="5">
        <v>2</v>
      </c>
    </row>
    <row r="389" spans="1:34" x14ac:dyDescent="0.2">
      <c r="A389" s="4" t="s">
        <v>476</v>
      </c>
      <c r="B389" s="174" t="s">
        <v>524</v>
      </c>
      <c r="C389" t="s">
        <v>475</v>
      </c>
      <c r="D389" s="130">
        <v>500</v>
      </c>
      <c r="J389" s="156">
        <v>500</v>
      </c>
    </row>
    <row r="390" spans="1:34" x14ac:dyDescent="0.2">
      <c r="A390" s="4" t="s">
        <v>476</v>
      </c>
      <c r="B390" s="53" t="s">
        <v>516</v>
      </c>
      <c r="C390" t="s">
        <v>511</v>
      </c>
      <c r="E390" s="55">
        <v>500</v>
      </c>
      <c r="K390" s="23">
        <v>500</v>
      </c>
    </row>
    <row r="391" spans="1:34" x14ac:dyDescent="0.2">
      <c r="A391" s="4" t="s">
        <v>477</v>
      </c>
      <c r="C391" t="s">
        <v>478</v>
      </c>
      <c r="H391" s="119">
        <v>205.49</v>
      </c>
      <c r="AE391" s="26" t="s">
        <v>479</v>
      </c>
      <c r="AF391" s="5">
        <v>205.49</v>
      </c>
    </row>
    <row r="392" spans="1:34" x14ac:dyDescent="0.2">
      <c r="A392" s="4" t="s">
        <v>480</v>
      </c>
      <c r="C392" t="s">
        <v>16</v>
      </c>
      <c r="G392" s="97">
        <v>0.11</v>
      </c>
      <c r="R392" s="26">
        <v>0.11</v>
      </c>
    </row>
    <row r="393" spans="1:34" x14ac:dyDescent="0.2">
      <c r="A393" s="4" t="s">
        <v>480</v>
      </c>
      <c r="C393" t="s">
        <v>18</v>
      </c>
      <c r="H393" s="119">
        <v>0.02</v>
      </c>
      <c r="AE393" s="26">
        <v>0.02</v>
      </c>
    </row>
    <row r="394" spans="1:34" x14ac:dyDescent="0.2">
      <c r="A394" s="4" t="s">
        <v>480</v>
      </c>
      <c r="C394" t="s">
        <v>45</v>
      </c>
      <c r="H394" s="119">
        <v>0.75</v>
      </c>
      <c r="AD394" s="5">
        <v>0.75</v>
      </c>
    </row>
    <row r="395" spans="1:34" x14ac:dyDescent="0.2">
      <c r="A395" s="4" t="s">
        <v>480</v>
      </c>
      <c r="C395" t="s">
        <v>17</v>
      </c>
      <c r="H395" s="119">
        <v>4</v>
      </c>
      <c r="AD395" s="5">
        <v>4</v>
      </c>
    </row>
    <row r="396" spans="1:34" x14ac:dyDescent="0.2">
      <c r="A396" s="4" t="s">
        <v>480</v>
      </c>
      <c r="C396" t="s">
        <v>146</v>
      </c>
      <c r="H396" s="119">
        <v>0.44</v>
      </c>
      <c r="AD396" s="5">
        <v>0.44</v>
      </c>
    </row>
    <row r="397" spans="1:34" x14ac:dyDescent="0.2">
      <c r="A397" s="177" t="s">
        <v>487</v>
      </c>
      <c r="B397" s="162"/>
      <c r="C397" s="176" t="s">
        <v>483</v>
      </c>
      <c r="D397" s="150">
        <f>SUM(D375:D396)</f>
        <v>6194.7</v>
      </c>
      <c r="E397" s="151">
        <f>SUM(E375:E396)</f>
        <v>6141.1500000000015</v>
      </c>
      <c r="F397" s="179">
        <f>F5+D397-E397</f>
        <v>490.64999999999873</v>
      </c>
      <c r="G397" s="150">
        <f>SUM(G375:G396)</f>
        <v>37764.260000000009</v>
      </c>
      <c r="H397" s="151">
        <f>SUM(H375:H396)</f>
        <v>31083.759999999995</v>
      </c>
      <c r="I397" s="179">
        <f>I5+G397-H397</f>
        <v>16878.610000000015</v>
      </c>
      <c r="J397" s="152">
        <f t="shared" ref="J397:R397" si="16">SUM(J375:J396)</f>
        <v>8500</v>
      </c>
      <c r="K397" s="152">
        <f t="shared" si="16"/>
        <v>9000</v>
      </c>
      <c r="L397" s="152">
        <f t="shared" si="16"/>
        <v>1780.5</v>
      </c>
      <c r="M397" s="152">
        <f t="shared" si="16"/>
        <v>3835.3199999999993</v>
      </c>
      <c r="N397" s="152">
        <f t="shared" si="16"/>
        <v>20225</v>
      </c>
      <c r="O397" s="152">
        <f t="shared" si="16"/>
        <v>3120</v>
      </c>
      <c r="P397" s="152">
        <f t="shared" si="16"/>
        <v>5571.7</v>
      </c>
      <c r="Q397" s="152">
        <f t="shared" si="16"/>
        <v>925.36</v>
      </c>
      <c r="R397" s="152">
        <f t="shared" si="16"/>
        <v>1.08</v>
      </c>
      <c r="S397" s="154">
        <f>L397+M397+N397+O397+P397+Q397+R397</f>
        <v>35458.959999999999</v>
      </c>
      <c r="T397" s="152">
        <f t="shared" ref="T397:AF397" si="17">SUM(T375:T396)</f>
        <v>100.52999999999999</v>
      </c>
      <c r="U397" s="152">
        <f t="shared" si="17"/>
        <v>26.349999999999998</v>
      </c>
      <c r="V397" s="152">
        <f t="shared" si="17"/>
        <v>310.81</v>
      </c>
      <c r="W397" s="152">
        <f t="shared" si="17"/>
        <v>1212.25</v>
      </c>
      <c r="X397" s="152">
        <f t="shared" si="17"/>
        <v>11547.58</v>
      </c>
      <c r="Y397" s="152">
        <f t="shared" si="17"/>
        <v>10989.5</v>
      </c>
      <c r="Z397" s="152">
        <f t="shared" si="17"/>
        <v>200.99</v>
      </c>
      <c r="AA397" s="152">
        <f>SUM(AA375:AA396)</f>
        <v>2077.6</v>
      </c>
      <c r="AB397" s="152">
        <f t="shared" si="17"/>
        <v>342.08000000000004</v>
      </c>
      <c r="AC397" s="152">
        <f t="shared" si="17"/>
        <v>116.52</v>
      </c>
      <c r="AD397" s="152">
        <f t="shared" si="17"/>
        <v>111.65999999999994</v>
      </c>
      <c r="AE397" s="152">
        <f t="shared" si="17"/>
        <v>0.92</v>
      </c>
      <c r="AF397" s="152">
        <f t="shared" si="17"/>
        <v>1188.1199999999999</v>
      </c>
      <c r="AG397" s="45">
        <f>T397+U397+V397+W397+X397+Y397+Z397+AA397+AB397+AC397+AD397+AE397+AF397</f>
        <v>28224.91</v>
      </c>
      <c r="AH397" s="1" t="s">
        <v>481</v>
      </c>
    </row>
    <row r="398" spans="1:34" x14ac:dyDescent="0.2">
      <c r="A398" s="189" t="s">
        <v>531</v>
      </c>
      <c r="C398" t="s">
        <v>529</v>
      </c>
      <c r="G398" s="97">
        <v>10</v>
      </c>
      <c r="L398" s="106">
        <v>10</v>
      </c>
    </row>
    <row r="399" spans="1:34" x14ac:dyDescent="0.2">
      <c r="A399" s="4" t="s">
        <v>530</v>
      </c>
      <c r="C399" t="s">
        <v>366</v>
      </c>
      <c r="G399" s="97">
        <v>15</v>
      </c>
      <c r="L399" s="106">
        <v>15</v>
      </c>
    </row>
    <row r="400" spans="1:34" x14ac:dyDescent="0.2">
      <c r="A400" s="4" t="s">
        <v>530</v>
      </c>
      <c r="C400" t="s">
        <v>532</v>
      </c>
      <c r="H400" s="119">
        <v>0.36</v>
      </c>
      <c r="AE400" s="26" t="s">
        <v>533</v>
      </c>
      <c r="AF400" s="5">
        <v>0.36</v>
      </c>
    </row>
    <row r="401" spans="1:32" x14ac:dyDescent="0.2">
      <c r="A401" s="4" t="s">
        <v>534</v>
      </c>
      <c r="C401" t="s">
        <v>535</v>
      </c>
      <c r="H401" s="119">
        <v>132</v>
      </c>
      <c r="Y401" s="5" t="s">
        <v>536</v>
      </c>
      <c r="Z401" s="5">
        <v>132</v>
      </c>
    </row>
    <row r="402" spans="1:32" x14ac:dyDescent="0.2">
      <c r="A402" s="4" t="s">
        <v>537</v>
      </c>
      <c r="C402" t="s">
        <v>538</v>
      </c>
      <c r="G402" s="97">
        <v>10</v>
      </c>
      <c r="L402" s="106">
        <v>10</v>
      </c>
    </row>
    <row r="403" spans="1:32" x14ac:dyDescent="0.2">
      <c r="A403" s="4" t="s">
        <v>491</v>
      </c>
      <c r="C403" t="s">
        <v>539</v>
      </c>
      <c r="G403" s="97">
        <v>12</v>
      </c>
      <c r="L403" s="106">
        <v>12</v>
      </c>
    </row>
    <row r="404" spans="1:32" x14ac:dyDescent="0.2">
      <c r="A404" s="4" t="s">
        <v>540</v>
      </c>
      <c r="C404" t="s">
        <v>541</v>
      </c>
      <c r="H404" s="119">
        <v>30</v>
      </c>
      <c r="AD404" s="5">
        <v>30</v>
      </c>
    </row>
    <row r="405" spans="1:32" x14ac:dyDescent="0.2">
      <c r="A405" s="4" t="s">
        <v>540</v>
      </c>
      <c r="C405" t="s">
        <v>542</v>
      </c>
      <c r="H405" s="119">
        <v>383.49</v>
      </c>
      <c r="AE405" s="26" t="s">
        <v>543</v>
      </c>
      <c r="AF405" s="5">
        <v>383.49</v>
      </c>
    </row>
    <row r="406" spans="1:32" x14ac:dyDescent="0.2">
      <c r="A406" s="4" t="s">
        <v>540</v>
      </c>
      <c r="C406" t="s">
        <v>544</v>
      </c>
      <c r="H406" s="119">
        <v>960</v>
      </c>
      <c r="AE406" s="26" t="s">
        <v>545</v>
      </c>
      <c r="AF406" s="5">
        <v>960</v>
      </c>
    </row>
    <row r="407" spans="1:32" x14ac:dyDescent="0.2">
      <c r="A407" s="4" t="s">
        <v>540</v>
      </c>
      <c r="B407" s="53" t="s">
        <v>517</v>
      </c>
      <c r="C407" t="s">
        <v>569</v>
      </c>
      <c r="E407" s="55">
        <v>9.8000000000000007</v>
      </c>
      <c r="Y407" s="5" t="s">
        <v>570</v>
      </c>
      <c r="Z407" s="5">
        <v>9.8000000000000007</v>
      </c>
    </row>
    <row r="408" spans="1:32" x14ac:dyDescent="0.2">
      <c r="A408" s="4" t="s">
        <v>571</v>
      </c>
      <c r="B408" s="53" t="s">
        <v>572</v>
      </c>
      <c r="C408" s="38" t="s">
        <v>573</v>
      </c>
      <c r="D408" s="130">
        <v>500</v>
      </c>
      <c r="E408" s="55">
        <v>281.12</v>
      </c>
      <c r="J408" s="149">
        <v>500</v>
      </c>
      <c r="T408" s="26">
        <v>22.11</v>
      </c>
      <c r="Z408" s="5">
        <v>85.73</v>
      </c>
      <c r="AC408" s="26">
        <v>87.5</v>
      </c>
      <c r="AF408" s="5">
        <v>85.78</v>
      </c>
    </row>
    <row r="409" spans="1:32" x14ac:dyDescent="0.2">
      <c r="A409" s="4" t="s">
        <v>540</v>
      </c>
      <c r="B409" s="53" t="s">
        <v>574</v>
      </c>
      <c r="C409" s="38" t="s">
        <v>575</v>
      </c>
      <c r="E409" s="55">
        <v>1.66</v>
      </c>
      <c r="J409" s="130"/>
      <c r="U409" s="5">
        <v>1.66</v>
      </c>
    </row>
    <row r="410" spans="1:32" x14ac:dyDescent="0.2">
      <c r="A410" s="4" t="s">
        <v>546</v>
      </c>
      <c r="C410" t="s">
        <v>547</v>
      </c>
      <c r="G410" s="103">
        <v>12</v>
      </c>
      <c r="L410" s="106">
        <v>12</v>
      </c>
    </row>
    <row r="411" spans="1:32" x14ac:dyDescent="0.2">
      <c r="A411" s="4" t="s">
        <v>548</v>
      </c>
      <c r="C411" t="s">
        <v>16</v>
      </c>
      <c r="G411" s="97">
        <v>0.13</v>
      </c>
      <c r="R411" s="26">
        <v>0.13</v>
      </c>
    </row>
    <row r="412" spans="1:32" x14ac:dyDescent="0.2">
      <c r="A412" s="4" t="s">
        <v>548</v>
      </c>
      <c r="C412" t="s">
        <v>18</v>
      </c>
      <c r="H412" s="119">
        <v>0.02</v>
      </c>
      <c r="AE412" s="26">
        <v>0.02</v>
      </c>
    </row>
    <row r="413" spans="1:32" x14ac:dyDescent="0.2">
      <c r="A413" s="4" t="s">
        <v>548</v>
      </c>
      <c r="C413" t="s">
        <v>45</v>
      </c>
      <c r="H413" s="119">
        <v>0.75</v>
      </c>
      <c r="AD413" s="5">
        <v>0.75</v>
      </c>
    </row>
    <row r="414" spans="1:32" x14ac:dyDescent="0.2">
      <c r="A414" s="4" t="s">
        <v>548</v>
      </c>
      <c r="C414" t="s">
        <v>549</v>
      </c>
      <c r="H414" s="119">
        <v>500</v>
      </c>
      <c r="K414" s="23">
        <v>500</v>
      </c>
    </row>
    <row r="415" spans="1:32" x14ac:dyDescent="0.2">
      <c r="A415" s="4" t="s">
        <v>548</v>
      </c>
      <c r="C415" t="s">
        <v>46</v>
      </c>
      <c r="H415" s="119">
        <v>2</v>
      </c>
      <c r="AD415" s="5">
        <v>2</v>
      </c>
    </row>
    <row r="416" spans="1:32" x14ac:dyDescent="0.2">
      <c r="A416" s="4" t="s">
        <v>548</v>
      </c>
      <c r="B416" s="59" t="s">
        <v>525</v>
      </c>
      <c r="C416" t="s">
        <v>123</v>
      </c>
      <c r="D416" s="130">
        <v>500</v>
      </c>
      <c r="J416" s="149">
        <v>500</v>
      </c>
    </row>
    <row r="417" spans="1:34" x14ac:dyDescent="0.2">
      <c r="A417" s="4" t="s">
        <v>548</v>
      </c>
      <c r="B417" s="53" t="s">
        <v>584</v>
      </c>
      <c r="C417" t="s">
        <v>576</v>
      </c>
      <c r="E417" s="55">
        <v>500</v>
      </c>
      <c r="J417" s="130"/>
      <c r="K417" s="23">
        <v>500</v>
      </c>
    </row>
    <row r="418" spans="1:34" x14ac:dyDescent="0.2">
      <c r="A418" s="4" t="s">
        <v>548</v>
      </c>
      <c r="C418" t="s">
        <v>17</v>
      </c>
      <c r="H418" s="119">
        <v>4</v>
      </c>
      <c r="AD418" s="5">
        <v>4</v>
      </c>
    </row>
    <row r="419" spans="1:34" x14ac:dyDescent="0.2">
      <c r="A419" s="4" t="s">
        <v>548</v>
      </c>
      <c r="C419" t="s">
        <v>146</v>
      </c>
      <c r="H419" s="119">
        <v>0.66</v>
      </c>
      <c r="AD419" s="5">
        <v>0.66</v>
      </c>
    </row>
    <row r="420" spans="1:34" x14ac:dyDescent="0.2">
      <c r="A420" s="177" t="s">
        <v>550</v>
      </c>
      <c r="B420" s="162"/>
      <c r="C420" s="176" t="s">
        <v>551</v>
      </c>
      <c r="D420" s="150">
        <f>SUM(D397:D419)</f>
        <v>7194.7</v>
      </c>
      <c r="E420" s="151">
        <f>SUM(E397:E419)</f>
        <v>6933.7300000000014</v>
      </c>
      <c r="F420" s="179">
        <f>F5+D420-E420</f>
        <v>698.0699999999988</v>
      </c>
      <c r="G420" s="150">
        <f>SUM(G397:G419)</f>
        <v>37823.390000000007</v>
      </c>
      <c r="H420" s="151">
        <f>SUM(H397:H419)</f>
        <v>33097.040000000001</v>
      </c>
      <c r="I420" s="179">
        <f>I5+G420-H420</f>
        <v>14924.460000000006</v>
      </c>
      <c r="J420" s="152">
        <f t="shared" ref="J420:R420" si="18">SUM(J397:J419)</f>
        <v>9500</v>
      </c>
      <c r="K420" s="152">
        <f t="shared" si="18"/>
        <v>10000</v>
      </c>
      <c r="L420" s="152">
        <f t="shared" si="18"/>
        <v>1839.5</v>
      </c>
      <c r="M420" s="152">
        <f t="shared" si="18"/>
        <v>3835.3199999999993</v>
      </c>
      <c r="N420" s="152">
        <f t="shared" si="18"/>
        <v>20225</v>
      </c>
      <c r="O420" s="152">
        <f t="shared" si="18"/>
        <v>3120</v>
      </c>
      <c r="P420" s="152">
        <f t="shared" si="18"/>
        <v>5571.7</v>
      </c>
      <c r="Q420" s="152">
        <f t="shared" si="18"/>
        <v>925.36</v>
      </c>
      <c r="R420" s="152">
        <f t="shared" si="18"/>
        <v>1.21</v>
      </c>
      <c r="S420" s="154">
        <f>L420+M420+N420+O420+P420+Q420+R420</f>
        <v>35518.089999999997</v>
      </c>
      <c r="T420" s="152">
        <f t="shared" ref="T420:AF420" si="19">SUM(T397:T419)</f>
        <v>122.63999999999999</v>
      </c>
      <c r="U420" s="152">
        <f t="shared" si="19"/>
        <v>28.009999999999998</v>
      </c>
      <c r="V420" s="152">
        <f t="shared" si="19"/>
        <v>310.81</v>
      </c>
      <c r="W420" s="152">
        <f t="shared" si="19"/>
        <v>1212.25</v>
      </c>
      <c r="X420" s="152">
        <f t="shared" si="19"/>
        <v>11547.58</v>
      </c>
      <c r="Y420" s="152">
        <f t="shared" si="19"/>
        <v>10989.5</v>
      </c>
      <c r="Z420" s="152">
        <f t="shared" si="19"/>
        <v>428.52000000000004</v>
      </c>
      <c r="AA420" s="152">
        <f t="shared" si="19"/>
        <v>2077.6</v>
      </c>
      <c r="AB420" s="152">
        <f t="shared" si="19"/>
        <v>342.08000000000004</v>
      </c>
      <c r="AC420" s="152">
        <f t="shared" si="19"/>
        <v>204.01999999999998</v>
      </c>
      <c r="AD420" s="152">
        <f t="shared" si="19"/>
        <v>149.06999999999994</v>
      </c>
      <c r="AE420" s="152">
        <f t="shared" si="19"/>
        <v>0.94000000000000006</v>
      </c>
      <c r="AF420" s="152">
        <f t="shared" si="19"/>
        <v>2617.75</v>
      </c>
      <c r="AG420" s="45">
        <f>T420+U420+V420+W420+X420+Y420+Z420+AA420+AB420+AC420+AD420+AE420+AF420</f>
        <v>30030.77</v>
      </c>
      <c r="AH420" s="1" t="s">
        <v>567</v>
      </c>
    </row>
    <row r="421" spans="1:34" x14ac:dyDescent="0.2">
      <c r="A421" s="4" t="s">
        <v>577</v>
      </c>
      <c r="B421" s="53" t="s">
        <v>578</v>
      </c>
      <c r="C421" t="s">
        <v>580</v>
      </c>
      <c r="E421" s="55">
        <v>91.5</v>
      </c>
      <c r="AF421" s="5">
        <v>91.5</v>
      </c>
    </row>
    <row r="422" spans="1:34" x14ac:dyDescent="0.2">
      <c r="A422" s="4" t="s">
        <v>579</v>
      </c>
      <c r="C422" t="s">
        <v>552</v>
      </c>
      <c r="G422" s="97">
        <v>20</v>
      </c>
      <c r="L422" s="106">
        <v>20</v>
      </c>
    </row>
    <row r="423" spans="1:34" x14ac:dyDescent="0.2">
      <c r="A423" s="4" t="s">
        <v>553</v>
      </c>
      <c r="C423" t="s">
        <v>554</v>
      </c>
      <c r="G423" s="97">
        <v>10</v>
      </c>
      <c r="L423" s="106">
        <v>10</v>
      </c>
    </row>
    <row r="424" spans="1:34" x14ac:dyDescent="0.2">
      <c r="A424" s="4" t="s">
        <v>555</v>
      </c>
      <c r="C424" t="s">
        <v>556</v>
      </c>
      <c r="G424" s="97">
        <v>10</v>
      </c>
      <c r="L424" s="106">
        <v>10</v>
      </c>
    </row>
    <row r="425" spans="1:34" x14ac:dyDescent="0.2">
      <c r="A425" s="4" t="s">
        <v>555</v>
      </c>
      <c r="C425" t="s">
        <v>557</v>
      </c>
      <c r="G425" s="97">
        <v>10</v>
      </c>
      <c r="L425" s="106">
        <v>10</v>
      </c>
    </row>
    <row r="426" spans="1:34" x14ac:dyDescent="0.2">
      <c r="A426" s="4" t="s">
        <v>555</v>
      </c>
      <c r="C426" t="s">
        <v>558</v>
      </c>
      <c r="G426" s="97">
        <v>1000</v>
      </c>
      <c r="N426" s="5">
        <v>1000</v>
      </c>
    </row>
    <row r="427" spans="1:34" x14ac:dyDescent="0.2">
      <c r="A427" s="4" t="s">
        <v>559</v>
      </c>
      <c r="C427" t="s">
        <v>366</v>
      </c>
      <c r="G427" s="97">
        <v>10</v>
      </c>
      <c r="L427" s="106">
        <v>10</v>
      </c>
    </row>
    <row r="428" spans="1:34" x14ac:dyDescent="0.2">
      <c r="A428" s="4" t="s">
        <v>560</v>
      </c>
      <c r="C428" t="s">
        <v>561</v>
      </c>
      <c r="G428" s="97">
        <v>10</v>
      </c>
      <c r="L428" s="106">
        <v>10</v>
      </c>
    </row>
    <row r="429" spans="1:34" x14ac:dyDescent="0.2">
      <c r="A429" s="4" t="s">
        <v>562</v>
      </c>
      <c r="C429" t="s">
        <v>563</v>
      </c>
      <c r="G429" s="97">
        <v>10</v>
      </c>
      <c r="L429" s="106">
        <v>10</v>
      </c>
    </row>
    <row r="430" spans="1:34" x14ac:dyDescent="0.2">
      <c r="A430" s="4" t="s">
        <v>562</v>
      </c>
      <c r="B430" s="53" t="s">
        <v>581</v>
      </c>
      <c r="C430" s="38" t="s">
        <v>582</v>
      </c>
      <c r="D430" s="130">
        <v>500</v>
      </c>
      <c r="E430" s="55">
        <v>335.05</v>
      </c>
      <c r="J430" s="156">
        <v>500</v>
      </c>
      <c r="T430" s="26">
        <v>284.25</v>
      </c>
      <c r="U430" s="5">
        <v>23.3</v>
      </c>
      <c r="AC430" s="26">
        <v>17.5</v>
      </c>
      <c r="AE430" s="26" t="s">
        <v>585</v>
      </c>
      <c r="AF430" s="5">
        <v>10</v>
      </c>
    </row>
    <row r="431" spans="1:34" x14ac:dyDescent="0.2">
      <c r="A431" s="4" t="s">
        <v>564</v>
      </c>
      <c r="C431" t="s">
        <v>16</v>
      </c>
      <c r="G431" s="97">
        <v>0.12</v>
      </c>
      <c r="R431" s="26">
        <v>0.12</v>
      </c>
    </row>
    <row r="432" spans="1:34" x14ac:dyDescent="0.2">
      <c r="A432" s="4" t="s">
        <v>564</v>
      </c>
      <c r="C432" t="s">
        <v>18</v>
      </c>
      <c r="H432" s="119">
        <v>0.02</v>
      </c>
      <c r="AE432" s="26">
        <v>0.02</v>
      </c>
    </row>
    <row r="433" spans="1:34" x14ac:dyDescent="0.2">
      <c r="A433" s="4" t="s">
        <v>564</v>
      </c>
      <c r="C433" t="s">
        <v>45</v>
      </c>
      <c r="H433" s="119">
        <v>0.75</v>
      </c>
      <c r="AD433" s="5">
        <v>0.75</v>
      </c>
    </row>
    <row r="434" spans="1:34" x14ac:dyDescent="0.2">
      <c r="A434" s="4" t="s">
        <v>564</v>
      </c>
      <c r="C434" t="s">
        <v>17</v>
      </c>
      <c r="H434" s="119">
        <v>4</v>
      </c>
      <c r="AD434" s="5">
        <v>4</v>
      </c>
    </row>
    <row r="435" spans="1:34" x14ac:dyDescent="0.2">
      <c r="A435" s="177" t="s">
        <v>565</v>
      </c>
      <c r="B435" s="162"/>
      <c r="C435" s="176" t="s">
        <v>566</v>
      </c>
      <c r="D435" s="150">
        <f>SUM(D420:D434)</f>
        <v>7694.7</v>
      </c>
      <c r="E435" s="151">
        <f>SUM(E420:E434)</f>
        <v>7360.2800000000016</v>
      </c>
      <c r="F435" s="179">
        <f>F5+D435-E435</f>
        <v>771.51999999999862</v>
      </c>
      <c r="G435" s="150">
        <f>SUM(G420:G434)</f>
        <v>38903.510000000009</v>
      </c>
      <c r="H435" s="151">
        <f>SUM(H420:H434)</f>
        <v>33101.81</v>
      </c>
      <c r="I435" s="179">
        <f>I5+G435-H435</f>
        <v>15999.810000000012</v>
      </c>
      <c r="J435" s="152">
        <f t="shared" ref="J435:R435" si="20">SUM(J420:J434)</f>
        <v>10000</v>
      </c>
      <c r="K435" s="152">
        <f t="shared" si="20"/>
        <v>10000</v>
      </c>
      <c r="L435" s="152">
        <f t="shared" si="20"/>
        <v>1919.5</v>
      </c>
      <c r="M435" s="152">
        <f t="shared" si="20"/>
        <v>3835.3199999999993</v>
      </c>
      <c r="N435" s="152">
        <f t="shared" si="20"/>
        <v>21225</v>
      </c>
      <c r="O435" s="152">
        <f t="shared" si="20"/>
        <v>3120</v>
      </c>
      <c r="P435" s="152">
        <f t="shared" si="20"/>
        <v>5571.7</v>
      </c>
      <c r="Q435" s="152">
        <f t="shared" si="20"/>
        <v>925.36</v>
      </c>
      <c r="R435" s="152">
        <f t="shared" si="20"/>
        <v>1.33</v>
      </c>
      <c r="S435" s="154">
        <f>L435+M435+N435+O435+P435+Q435+R435</f>
        <v>36598.21</v>
      </c>
      <c r="T435" s="152">
        <f t="shared" ref="T435:AF435" si="21">SUM(T420:T434)</f>
        <v>406.89</v>
      </c>
      <c r="U435" s="152">
        <f t="shared" si="21"/>
        <v>51.31</v>
      </c>
      <c r="V435" s="152">
        <f t="shared" si="21"/>
        <v>310.81</v>
      </c>
      <c r="W435" s="152">
        <f t="shared" si="21"/>
        <v>1212.25</v>
      </c>
      <c r="X435" s="152">
        <f t="shared" si="21"/>
        <v>11547.58</v>
      </c>
      <c r="Y435" s="152">
        <f t="shared" si="21"/>
        <v>10989.5</v>
      </c>
      <c r="Z435" s="152">
        <f t="shared" si="21"/>
        <v>428.52000000000004</v>
      </c>
      <c r="AA435" s="152">
        <f t="shared" si="21"/>
        <v>2077.6</v>
      </c>
      <c r="AB435" s="152">
        <f t="shared" si="21"/>
        <v>342.08000000000004</v>
      </c>
      <c r="AC435" s="152">
        <f t="shared" si="21"/>
        <v>221.51999999999998</v>
      </c>
      <c r="AD435" s="152">
        <f t="shared" si="21"/>
        <v>153.81999999999994</v>
      </c>
      <c r="AE435" s="152">
        <f t="shared" si="21"/>
        <v>0.96000000000000008</v>
      </c>
      <c r="AF435" s="152">
        <f t="shared" si="21"/>
        <v>2719.25</v>
      </c>
      <c r="AG435" s="45">
        <f>T435+U435+V435+W435+X435+Y435+Z435+AA435+AB435+AC435+AD435+AE435+AF435</f>
        <v>30462.09</v>
      </c>
      <c r="AH435" s="1" t="s">
        <v>568</v>
      </c>
    </row>
    <row r="436" spans="1:34" x14ac:dyDescent="0.2">
      <c r="A436" s="4">
        <v>42370</v>
      </c>
      <c r="C436" t="s">
        <v>592</v>
      </c>
      <c r="E436" s="55">
        <v>600</v>
      </c>
      <c r="F436" s="86">
        <v>171.52</v>
      </c>
    </row>
    <row r="439" spans="1:34" x14ac:dyDescent="0.2">
      <c r="B439" s="53"/>
      <c r="C439" s="53"/>
    </row>
    <row r="440" spans="1:34" x14ac:dyDescent="0.2">
      <c r="B440" s="59" t="s">
        <v>419</v>
      </c>
      <c r="C440" t="s">
        <v>495</v>
      </c>
      <c r="F440" s="77">
        <v>119.4</v>
      </c>
      <c r="G440" s="190" t="s">
        <v>523</v>
      </c>
    </row>
    <row r="441" spans="1:34" x14ac:dyDescent="0.2">
      <c r="B441" s="59" t="s">
        <v>490</v>
      </c>
      <c r="C441" t="s">
        <v>496</v>
      </c>
      <c r="F441" s="77">
        <v>75.3</v>
      </c>
      <c r="G441" s="190" t="s">
        <v>523</v>
      </c>
    </row>
    <row r="442" spans="1:34" x14ac:dyDescent="0.2">
      <c r="B442" s="53" t="s">
        <v>423</v>
      </c>
      <c r="C442" t="s">
        <v>586</v>
      </c>
      <c r="F442" s="77">
        <v>121.46</v>
      </c>
      <c r="G442" s="190" t="s">
        <v>523</v>
      </c>
    </row>
    <row r="443" spans="1:34" x14ac:dyDescent="0.2">
      <c r="B443" s="53" t="s">
        <v>572</v>
      </c>
      <c r="C443" t="s">
        <v>587</v>
      </c>
      <c r="F443" s="77">
        <v>218.88</v>
      </c>
      <c r="G443" s="190" t="s">
        <v>523</v>
      </c>
    </row>
    <row r="444" spans="1:34" x14ac:dyDescent="0.2">
      <c r="B444" s="53" t="s">
        <v>581</v>
      </c>
      <c r="C444" t="s">
        <v>588</v>
      </c>
      <c r="F444" s="77">
        <v>64.95</v>
      </c>
      <c r="G444" s="190" t="s">
        <v>523</v>
      </c>
    </row>
    <row r="445" spans="1:34" x14ac:dyDescent="0.2">
      <c r="A445" s="4">
        <v>42370</v>
      </c>
      <c r="B445" s="53" t="s">
        <v>590</v>
      </c>
      <c r="C445" t="s">
        <v>589</v>
      </c>
      <c r="E445" s="55">
        <v>600</v>
      </c>
      <c r="F445" s="86">
        <f>SUM(F440:F444)</f>
        <v>599.99</v>
      </c>
      <c r="G445" s="76" t="s">
        <v>591</v>
      </c>
      <c r="H445" s="88" t="s">
        <v>512</v>
      </c>
    </row>
    <row r="453" spans="2:32" x14ac:dyDescent="0.2">
      <c r="B453" s="53"/>
      <c r="Y453" s="106"/>
      <c r="AC453" s="26">
        <v>87.5</v>
      </c>
      <c r="AE453" s="26" t="s">
        <v>493</v>
      </c>
      <c r="AF453" s="5">
        <v>85.78</v>
      </c>
    </row>
    <row r="454" spans="2:32" x14ac:dyDescent="0.2">
      <c r="B454" s="53"/>
      <c r="Y454" s="106"/>
    </row>
    <row r="455" spans="2:32" x14ac:dyDescent="0.2">
      <c r="B455" s="53"/>
      <c r="Y455" s="106"/>
    </row>
    <row r="456" spans="2:32" x14ac:dyDescent="0.2">
      <c r="Y456" s="106"/>
    </row>
  </sheetData>
  <phoneticPr fontId="3" type="noConversion"/>
  <pageMargins left="0.75" right="0.75" top="1" bottom="1" header="0.5" footer="0.5"/>
  <pageSetup orientation="landscape" horizontalDpi="4294967293" verticalDpi="4294967293"/>
  <headerFooter alignWithMargins="0"/>
  <ignoredErrors>
    <ignoredError sqref="M82 K82 R209" emptyCellReference="1"/>
    <ignoredError sqref="I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abSelected="1" topLeftCell="B1" workbookViewId="0">
      <selection activeCell="H63" sqref="H63"/>
    </sheetView>
  </sheetViews>
  <sheetFormatPr defaultColWidth="19.28515625" defaultRowHeight="12.75" x14ac:dyDescent="0.2"/>
  <cols>
    <col min="1" max="2" width="10" customWidth="1"/>
    <col min="3" max="3" width="57.42578125" style="143" customWidth="1"/>
    <col min="4" max="4" width="22.28515625" style="68" customWidth="1"/>
    <col min="5" max="5" width="22.28515625" style="95" customWidth="1"/>
    <col min="6" max="6" width="22.28515625" style="79" customWidth="1"/>
  </cols>
  <sheetData>
    <row r="2" spans="1:6" ht="12.75" customHeight="1" x14ac:dyDescent="0.2">
      <c r="A2" s="3"/>
      <c r="B2" s="3"/>
      <c r="C2" s="141"/>
      <c r="D2" s="80" t="s">
        <v>19</v>
      </c>
      <c r="E2" s="81" t="s">
        <v>19</v>
      </c>
      <c r="F2" s="82" t="s">
        <v>19</v>
      </c>
    </row>
    <row r="3" spans="1:6" s="1" customFormat="1" ht="12.75" customHeight="1" x14ac:dyDescent="0.2">
      <c r="A3" s="2" t="s">
        <v>10</v>
      </c>
      <c r="B3" s="2" t="s">
        <v>33</v>
      </c>
      <c r="C3" s="139" t="s">
        <v>11</v>
      </c>
      <c r="D3" s="69" t="s">
        <v>14</v>
      </c>
      <c r="E3" s="83" t="s">
        <v>15</v>
      </c>
      <c r="F3" s="74" t="s">
        <v>38</v>
      </c>
    </row>
    <row r="4" spans="1:6" ht="12.75" customHeight="1" x14ac:dyDescent="0.2">
      <c r="A4" s="3"/>
      <c r="B4" s="3"/>
      <c r="C4" s="141"/>
      <c r="D4" s="70"/>
      <c r="E4" s="144"/>
      <c r="F4" s="75"/>
    </row>
    <row r="5" spans="1:6" ht="12.75" customHeight="1" x14ac:dyDescent="0.2">
      <c r="A5" s="15"/>
      <c r="B5" s="15"/>
      <c r="C5" s="185" t="s">
        <v>44</v>
      </c>
      <c r="F5" s="186">
        <v>437.1</v>
      </c>
    </row>
    <row r="6" spans="1:6" ht="12.75" customHeight="1" x14ac:dyDescent="0.2">
      <c r="A6" s="113">
        <v>42017</v>
      </c>
      <c r="B6" s="59" t="s">
        <v>395</v>
      </c>
      <c r="C6" s="143" t="s">
        <v>123</v>
      </c>
      <c r="D6" s="68">
        <v>2500</v>
      </c>
      <c r="F6" s="76"/>
    </row>
    <row r="7" spans="1:6" ht="12.75" customHeight="1" x14ac:dyDescent="0.2">
      <c r="A7" s="113">
        <v>42017</v>
      </c>
      <c r="B7" s="53" t="s">
        <v>396</v>
      </c>
      <c r="C7" s="26" t="s">
        <v>124</v>
      </c>
      <c r="D7" s="95"/>
      <c r="E7" s="95">
        <v>2500</v>
      </c>
      <c r="F7" s="76"/>
    </row>
    <row r="8" spans="1:6" ht="12.75" customHeight="1" x14ac:dyDescent="0.2">
      <c r="A8" s="113">
        <v>42017</v>
      </c>
      <c r="B8" s="53" t="s">
        <v>397</v>
      </c>
      <c r="C8" s="26" t="s">
        <v>398</v>
      </c>
      <c r="E8" s="95">
        <v>5.05</v>
      </c>
      <c r="F8" s="76"/>
    </row>
    <row r="9" spans="1:6" ht="12.75" customHeight="1" x14ac:dyDescent="0.2">
      <c r="A9" s="113">
        <v>42024</v>
      </c>
      <c r="B9" s="53" t="s">
        <v>400</v>
      </c>
      <c r="C9" s="143" t="s">
        <v>232</v>
      </c>
      <c r="E9" s="95">
        <v>5.5</v>
      </c>
      <c r="F9" s="76"/>
    </row>
    <row r="10" spans="1:6" s="17" customFormat="1" ht="12.75" customHeight="1" x14ac:dyDescent="0.2">
      <c r="A10" s="184">
        <v>42035</v>
      </c>
      <c r="B10" s="66"/>
      <c r="C10" s="187" t="s">
        <v>91</v>
      </c>
      <c r="D10" s="158">
        <f>SUM(D6:D9)</f>
        <v>2500</v>
      </c>
      <c r="E10" s="159">
        <f>SUM(E6:E9)</f>
        <v>2510.5500000000002</v>
      </c>
      <c r="F10" s="78">
        <f>SUM(F5,D10-E10)</f>
        <v>426.54999999999984</v>
      </c>
    </row>
    <row r="11" spans="1:6" s="17" customFormat="1" x14ac:dyDescent="0.2">
      <c r="A11" s="184">
        <v>42063</v>
      </c>
      <c r="B11" s="66"/>
      <c r="C11" s="187" t="s">
        <v>92</v>
      </c>
      <c r="D11" s="158">
        <f>SUM(D10:D10)</f>
        <v>2500</v>
      </c>
      <c r="E11" s="159">
        <f>SUM(E10:E10)</f>
        <v>2510.5500000000002</v>
      </c>
      <c r="F11" s="78">
        <f>SUM(F5,D11-E11)</f>
        <v>426.54999999999984</v>
      </c>
    </row>
    <row r="12" spans="1:6" s="17" customFormat="1" x14ac:dyDescent="0.2">
      <c r="A12" s="148">
        <v>42068</v>
      </c>
      <c r="B12" s="183" t="s">
        <v>402</v>
      </c>
      <c r="C12" s="140" t="s">
        <v>233</v>
      </c>
      <c r="D12" s="71"/>
      <c r="E12" s="135">
        <v>9.3000000000000007</v>
      </c>
      <c r="F12" s="65"/>
    </row>
    <row r="13" spans="1:6" x14ac:dyDescent="0.2">
      <c r="A13" s="184">
        <v>42094</v>
      </c>
      <c r="B13" s="49"/>
      <c r="C13" s="187" t="s">
        <v>93</v>
      </c>
      <c r="D13" s="150">
        <f>SUM(D11:D12)</f>
        <v>2500</v>
      </c>
      <c r="E13" s="67">
        <f>SUM(E11:E12)</f>
        <v>2519.8500000000004</v>
      </c>
      <c r="F13" s="78">
        <f>SUM(F5,D13-E13)</f>
        <v>417.24999999999966</v>
      </c>
    </row>
    <row r="14" spans="1:6" x14ac:dyDescent="0.2">
      <c r="A14" s="146">
        <v>42121</v>
      </c>
      <c r="B14" s="169" t="s">
        <v>404</v>
      </c>
      <c r="C14" t="s">
        <v>123</v>
      </c>
      <c r="D14" s="68">
        <v>700</v>
      </c>
      <c r="E14" s="64"/>
      <c r="F14" s="65"/>
    </row>
    <row r="15" spans="1:6" x14ac:dyDescent="0.2">
      <c r="A15" s="32">
        <v>42121</v>
      </c>
      <c r="B15" s="53" t="s">
        <v>405</v>
      </c>
      <c r="C15" t="s">
        <v>403</v>
      </c>
      <c r="E15" s="95">
        <v>700</v>
      </c>
      <c r="F15" s="77"/>
    </row>
    <row r="16" spans="1:6" x14ac:dyDescent="0.2">
      <c r="A16" s="184">
        <v>42124</v>
      </c>
      <c r="B16" s="49"/>
      <c r="C16" s="187" t="s">
        <v>94</v>
      </c>
      <c r="D16" s="73">
        <f>SUM(D13:D15)</f>
        <v>3200</v>
      </c>
      <c r="E16" s="67">
        <f>SUM(E13:E15)</f>
        <v>3219.8500000000004</v>
      </c>
      <c r="F16" s="78">
        <f>SUM(F5,D16-E16)</f>
        <v>417.24999999999966</v>
      </c>
    </row>
    <row r="17" spans="1:8" x14ac:dyDescent="0.2">
      <c r="A17" s="146">
        <v>42133</v>
      </c>
      <c r="B17" s="167" t="s">
        <v>406</v>
      </c>
      <c r="C17" s="38" t="s">
        <v>407</v>
      </c>
      <c r="D17" s="71"/>
      <c r="E17" s="135">
        <v>5.26</v>
      </c>
      <c r="F17" s="65"/>
    </row>
    <row r="18" spans="1:8" x14ac:dyDescent="0.2">
      <c r="A18" s="147">
        <v>42133</v>
      </c>
      <c r="B18" s="53" t="s">
        <v>409</v>
      </c>
      <c r="C18" s="38" t="s">
        <v>410</v>
      </c>
      <c r="D18" s="71"/>
      <c r="E18" s="135">
        <v>13.99</v>
      </c>
      <c r="F18" s="65"/>
    </row>
    <row r="19" spans="1:8" x14ac:dyDescent="0.2">
      <c r="A19" s="184">
        <v>42155</v>
      </c>
      <c r="B19" s="49"/>
      <c r="C19" s="187" t="s">
        <v>95</v>
      </c>
      <c r="D19" s="73">
        <f>SUM(D16:D18)</f>
        <v>3200</v>
      </c>
      <c r="E19" s="67">
        <f>SUM(E16:E18)</f>
        <v>3239.1000000000004</v>
      </c>
      <c r="F19" s="78">
        <f>SUM(F5,D19-E19)</f>
        <v>397.99999999999966</v>
      </c>
    </row>
    <row r="20" spans="1:8" x14ac:dyDescent="0.2">
      <c r="A20" s="62"/>
      <c r="B20" s="42"/>
      <c r="C20" s="172"/>
      <c r="D20" s="71"/>
      <c r="E20" s="64"/>
      <c r="F20" s="65"/>
    </row>
    <row r="21" spans="1:8" x14ac:dyDescent="0.2">
      <c r="A21" s="146">
        <v>42158</v>
      </c>
      <c r="B21" s="169" t="s">
        <v>413</v>
      </c>
      <c r="C21" s="38" t="s">
        <v>123</v>
      </c>
      <c r="D21" s="171">
        <v>800</v>
      </c>
      <c r="E21" s="64"/>
      <c r="F21" s="65"/>
    </row>
    <row r="22" spans="1:8" x14ac:dyDescent="0.2">
      <c r="A22" s="146">
        <v>42158</v>
      </c>
      <c r="B22" s="167" t="s">
        <v>412</v>
      </c>
      <c r="C22" s="38" t="s">
        <v>507</v>
      </c>
      <c r="D22" s="71">
        <v>700</v>
      </c>
      <c r="E22" s="135">
        <v>717.52</v>
      </c>
      <c r="F22" s="65"/>
    </row>
    <row r="23" spans="1:8" x14ac:dyDescent="0.2">
      <c r="A23" s="146">
        <v>42158</v>
      </c>
      <c r="B23" s="167" t="s">
        <v>414</v>
      </c>
      <c r="C23" t="s">
        <v>415</v>
      </c>
      <c r="D23" s="71"/>
      <c r="E23" s="135">
        <v>800</v>
      </c>
      <c r="F23" s="65"/>
    </row>
    <row r="24" spans="1:8" x14ac:dyDescent="0.2">
      <c r="A24" s="168">
        <v>42163</v>
      </c>
      <c r="B24" s="167" t="s">
        <v>416</v>
      </c>
      <c r="C24" s="38" t="s">
        <v>418</v>
      </c>
      <c r="D24" s="71"/>
      <c r="E24" s="135">
        <v>13.99</v>
      </c>
      <c r="F24" s="65"/>
    </row>
    <row r="25" spans="1:8" x14ac:dyDescent="0.2">
      <c r="A25" s="168">
        <v>42185</v>
      </c>
      <c r="B25" s="167" t="s">
        <v>417</v>
      </c>
      <c r="C25" s="145" t="s">
        <v>425</v>
      </c>
      <c r="D25" s="71"/>
      <c r="E25" s="135">
        <v>116.52</v>
      </c>
      <c r="F25" s="65"/>
      <c r="H25" s="53"/>
    </row>
    <row r="26" spans="1:8" x14ac:dyDescent="0.2">
      <c r="A26" s="168">
        <v>42185</v>
      </c>
      <c r="B26" s="167" t="s">
        <v>423</v>
      </c>
      <c r="C26" s="38" t="s">
        <v>506</v>
      </c>
      <c r="D26" s="171">
        <v>800</v>
      </c>
      <c r="E26" s="135">
        <v>562.02</v>
      </c>
      <c r="F26" s="65"/>
    </row>
    <row r="27" spans="1:8" x14ac:dyDescent="0.2">
      <c r="A27" s="184">
        <v>42185</v>
      </c>
      <c r="B27" s="49"/>
      <c r="C27" s="187" t="s">
        <v>96</v>
      </c>
      <c r="D27" s="73">
        <f>SUM(D19:D26)</f>
        <v>5500</v>
      </c>
      <c r="E27" s="67">
        <f>SUM(E19:E26)</f>
        <v>5449.1500000000015</v>
      </c>
      <c r="F27" s="78">
        <f>SUM(F5,D27-E27)</f>
        <v>487.94999999999857</v>
      </c>
    </row>
    <row r="28" spans="1:8" x14ac:dyDescent="0.2">
      <c r="A28" s="184">
        <v>42216</v>
      </c>
      <c r="B28" s="49"/>
      <c r="C28" s="187" t="s">
        <v>97</v>
      </c>
      <c r="D28" s="73">
        <f>SUM(D27:D27)</f>
        <v>5500</v>
      </c>
      <c r="E28" s="67">
        <f>SUM(E27:E27)</f>
        <v>5449.1500000000015</v>
      </c>
      <c r="F28" s="78">
        <f>SUM(F5,D28-E28)</f>
        <v>487.94999999999857</v>
      </c>
    </row>
    <row r="29" spans="1:8" x14ac:dyDescent="0.2">
      <c r="A29" s="146">
        <v>42247</v>
      </c>
      <c r="B29" s="167" t="s">
        <v>497</v>
      </c>
      <c r="C29" s="145" t="s">
        <v>424</v>
      </c>
      <c r="D29" s="71"/>
      <c r="E29" s="135">
        <v>2.6</v>
      </c>
      <c r="F29" s="65"/>
      <c r="H29" s="54"/>
    </row>
    <row r="30" spans="1:8" x14ac:dyDescent="0.2">
      <c r="A30" s="184">
        <v>42247</v>
      </c>
      <c r="B30" s="49"/>
      <c r="C30" s="187" t="s">
        <v>98</v>
      </c>
      <c r="D30" s="73">
        <f>SUM(D28:D29)</f>
        <v>5500</v>
      </c>
      <c r="E30" s="50">
        <f>SUM(E28:E29)</f>
        <v>5451.7500000000018</v>
      </c>
      <c r="F30" s="78">
        <f>SUM(F5,D30-E30)</f>
        <v>485.3499999999982</v>
      </c>
    </row>
    <row r="31" spans="1:8" x14ac:dyDescent="0.2">
      <c r="A31" s="168">
        <v>42262</v>
      </c>
      <c r="B31" s="167" t="s">
        <v>498</v>
      </c>
      <c r="C31" s="145" t="s">
        <v>593</v>
      </c>
      <c r="D31" s="71"/>
      <c r="E31" s="61">
        <v>28</v>
      </c>
      <c r="F31" s="65"/>
    </row>
    <row r="32" spans="1:8" x14ac:dyDescent="0.2">
      <c r="A32" s="168">
        <v>42262</v>
      </c>
      <c r="B32" s="167" t="s">
        <v>500</v>
      </c>
      <c r="C32" s="145" t="s">
        <v>499</v>
      </c>
      <c r="D32" s="71"/>
      <c r="E32" s="61">
        <v>6.62</v>
      </c>
      <c r="F32" s="65"/>
    </row>
    <row r="33" spans="1:8" x14ac:dyDescent="0.2">
      <c r="A33" s="168">
        <v>42265</v>
      </c>
      <c r="B33" s="183" t="s">
        <v>508</v>
      </c>
      <c r="C33" s="145" t="s">
        <v>510</v>
      </c>
      <c r="D33" s="71"/>
      <c r="E33" s="61">
        <v>148.88</v>
      </c>
      <c r="F33" s="65"/>
    </row>
    <row r="34" spans="1:8" x14ac:dyDescent="0.2">
      <c r="A34" s="168">
        <v>42265</v>
      </c>
      <c r="B34" s="183" t="s">
        <v>509</v>
      </c>
      <c r="C34" s="145" t="s">
        <v>594</v>
      </c>
      <c r="D34" s="71"/>
      <c r="E34" s="61">
        <v>5.9</v>
      </c>
      <c r="F34" s="65"/>
    </row>
    <row r="35" spans="1:8" x14ac:dyDescent="0.2">
      <c r="A35" s="168">
        <v>42266</v>
      </c>
      <c r="B35" s="188" t="s">
        <v>419</v>
      </c>
      <c r="C35" s="145" t="s">
        <v>504</v>
      </c>
      <c r="D35" s="71">
        <v>119.4</v>
      </c>
      <c r="E35" s="61"/>
      <c r="F35" s="65"/>
      <c r="H35" s="53"/>
    </row>
    <row r="36" spans="1:8" x14ac:dyDescent="0.2">
      <c r="A36" s="168">
        <v>42266</v>
      </c>
      <c r="B36" s="188" t="s">
        <v>490</v>
      </c>
      <c r="C36" s="145" t="s">
        <v>503</v>
      </c>
      <c r="D36" s="71">
        <v>75.3</v>
      </c>
      <c r="E36" s="61"/>
      <c r="F36" s="65"/>
      <c r="H36" s="53"/>
    </row>
    <row r="37" spans="1:8" x14ac:dyDescent="0.2">
      <c r="A37" s="184">
        <v>42277</v>
      </c>
      <c r="B37" s="49"/>
      <c r="C37" s="187" t="s">
        <v>99</v>
      </c>
      <c r="D37" s="73">
        <f>SUM(D30:D36)</f>
        <v>5694.7</v>
      </c>
      <c r="E37" s="50">
        <f>SUM(E30:E36)</f>
        <v>5641.1500000000015</v>
      </c>
      <c r="F37" s="78">
        <f>SUM(F5,D37-E37)</f>
        <v>490.64999999999839</v>
      </c>
    </row>
    <row r="38" spans="1:8" x14ac:dyDescent="0.2">
      <c r="A38" s="168">
        <v>42298</v>
      </c>
      <c r="B38" s="169" t="s">
        <v>524</v>
      </c>
      <c r="C38" s="145" t="s">
        <v>123</v>
      </c>
      <c r="D38" s="171">
        <v>500</v>
      </c>
      <c r="E38" s="58"/>
      <c r="F38" s="65"/>
    </row>
    <row r="39" spans="1:8" x14ac:dyDescent="0.2">
      <c r="A39" s="168">
        <v>42298</v>
      </c>
      <c r="B39" s="167" t="s">
        <v>516</v>
      </c>
      <c r="C39" t="s">
        <v>597</v>
      </c>
      <c r="D39" s="71"/>
      <c r="E39" s="61">
        <v>500</v>
      </c>
      <c r="F39" s="65"/>
    </row>
    <row r="40" spans="1:8" x14ac:dyDescent="0.2">
      <c r="A40" s="63">
        <v>42308</v>
      </c>
      <c r="B40" s="49"/>
      <c r="C40" s="170" t="s">
        <v>100</v>
      </c>
      <c r="D40" s="73">
        <f>SUM(D37:D39)</f>
        <v>6194.7</v>
      </c>
      <c r="E40" s="50">
        <f>SUM(E37:E39)</f>
        <v>6141.1500000000015</v>
      </c>
      <c r="F40" s="78">
        <f>SUM(F5,D40-E40)</f>
        <v>490.64999999999839</v>
      </c>
    </row>
    <row r="41" spans="1:8" x14ac:dyDescent="0.2">
      <c r="A41" s="62">
        <v>42333</v>
      </c>
      <c r="B41" s="167" t="s">
        <v>517</v>
      </c>
      <c r="C41" s="145" t="s">
        <v>526</v>
      </c>
      <c r="D41" s="71"/>
      <c r="E41" s="61">
        <v>9.8000000000000007</v>
      </c>
      <c r="F41" s="65"/>
    </row>
    <row r="42" spans="1:8" x14ac:dyDescent="0.2">
      <c r="A42" s="168" t="s">
        <v>571</v>
      </c>
      <c r="B42" s="167" t="s">
        <v>572</v>
      </c>
      <c r="C42" s="38" t="s">
        <v>595</v>
      </c>
      <c r="D42" s="171">
        <v>500</v>
      </c>
      <c r="E42" s="61">
        <v>281.12</v>
      </c>
      <c r="F42" s="65"/>
      <c r="H42" s="53"/>
    </row>
    <row r="43" spans="1:8" x14ac:dyDescent="0.2">
      <c r="A43" s="168">
        <v>42333</v>
      </c>
      <c r="B43" s="167" t="s">
        <v>574</v>
      </c>
      <c r="C43" s="145" t="s">
        <v>596</v>
      </c>
      <c r="D43" s="71"/>
      <c r="E43" s="61">
        <v>1.66</v>
      </c>
      <c r="F43" s="65"/>
      <c r="H43" s="53"/>
    </row>
    <row r="44" spans="1:8" x14ac:dyDescent="0.2">
      <c r="A44" s="168">
        <v>42338</v>
      </c>
      <c r="B44" s="188" t="s">
        <v>525</v>
      </c>
      <c r="C44" s="142" t="s">
        <v>123</v>
      </c>
      <c r="D44" s="171">
        <v>500</v>
      </c>
      <c r="E44" s="58"/>
      <c r="F44" s="65"/>
      <c r="H44" s="53"/>
    </row>
    <row r="45" spans="1:8" x14ac:dyDescent="0.2">
      <c r="A45" s="191">
        <v>42338</v>
      </c>
      <c r="B45" s="183" t="s">
        <v>584</v>
      </c>
      <c r="C45" t="s">
        <v>597</v>
      </c>
      <c r="E45" s="95">
        <v>500</v>
      </c>
    </row>
    <row r="46" spans="1:8" x14ac:dyDescent="0.2">
      <c r="A46" s="63">
        <v>42338</v>
      </c>
      <c r="B46" s="49"/>
      <c r="C46" s="170" t="s">
        <v>101</v>
      </c>
      <c r="D46" s="73">
        <f>SUM(D40:D45)</f>
        <v>7194.7</v>
      </c>
      <c r="E46" s="50">
        <f>SUM(E40:E45)</f>
        <v>6933.7300000000014</v>
      </c>
      <c r="F46" s="78">
        <f>SUM(F5,D46-E46)</f>
        <v>698.06999999999846</v>
      </c>
    </row>
    <row r="47" spans="1:8" x14ac:dyDescent="0.2">
      <c r="A47" s="192">
        <v>42340</v>
      </c>
      <c r="B47" s="183" t="s">
        <v>578</v>
      </c>
      <c r="C47" s="145" t="s">
        <v>598</v>
      </c>
      <c r="D47" s="71"/>
      <c r="E47" s="58">
        <v>91.5</v>
      </c>
      <c r="F47" s="65"/>
    </row>
    <row r="48" spans="1:8" x14ac:dyDescent="0.2">
      <c r="A48" s="62">
        <v>42367</v>
      </c>
      <c r="B48" s="183" t="s">
        <v>581</v>
      </c>
      <c r="C48" s="38" t="s">
        <v>599</v>
      </c>
      <c r="D48" s="71">
        <v>500</v>
      </c>
      <c r="E48" s="58">
        <v>335.05</v>
      </c>
      <c r="F48" s="65"/>
    </row>
    <row r="50" spans="1:8" x14ac:dyDescent="0.2">
      <c r="A50" s="63">
        <v>42369</v>
      </c>
      <c r="B50" s="49"/>
      <c r="C50" s="170" t="s">
        <v>102</v>
      </c>
      <c r="D50" s="72">
        <f>SUM(D46:D49)</f>
        <v>7694.7</v>
      </c>
      <c r="E50" s="50">
        <f>SUM(E46:E49)</f>
        <v>7360.2800000000016</v>
      </c>
      <c r="F50" s="78">
        <f>SUM(F5,D50-E50)</f>
        <v>771.51999999999828</v>
      </c>
    </row>
    <row r="51" spans="1:8" x14ac:dyDescent="0.2">
      <c r="A51" s="60"/>
      <c r="F51" s="60"/>
    </row>
    <row r="52" spans="1:8" x14ac:dyDescent="0.2">
      <c r="A52" s="4">
        <v>42370</v>
      </c>
      <c r="B52" s="53" t="s">
        <v>590</v>
      </c>
      <c r="C52" t="s">
        <v>600</v>
      </c>
      <c r="E52" s="95">
        <v>600</v>
      </c>
      <c r="F52" s="60"/>
    </row>
    <row r="53" spans="1:8" x14ac:dyDescent="0.2">
      <c r="A53" s="63">
        <v>42400</v>
      </c>
      <c r="B53" s="49"/>
      <c r="C53" s="170" t="s">
        <v>601</v>
      </c>
      <c r="D53" s="72">
        <f>SUM(D50:D52)</f>
        <v>7694.7</v>
      </c>
      <c r="E53" s="50">
        <f>SUM(E50:E52)</f>
        <v>7960.2800000000016</v>
      </c>
      <c r="F53" s="78">
        <f>SUM(F5,D53-E53)</f>
        <v>171.51999999999828</v>
      </c>
    </row>
    <row r="54" spans="1:8" x14ac:dyDescent="0.2">
      <c r="B54" s="130"/>
      <c r="C54" s="55"/>
    </row>
    <row r="55" spans="1:8" x14ac:dyDescent="0.2">
      <c r="B55" s="130"/>
    </row>
    <row r="56" spans="1:8" x14ac:dyDescent="0.2">
      <c r="B56" s="130"/>
      <c r="C56" s="55"/>
    </row>
    <row r="57" spans="1:8" x14ac:dyDescent="0.2">
      <c r="A57" s="4"/>
      <c r="B57" s="59" t="s">
        <v>419</v>
      </c>
      <c r="C57" t="s">
        <v>495</v>
      </c>
      <c r="D57" s="130"/>
      <c r="E57" s="55"/>
      <c r="F57" s="77">
        <v>119.4</v>
      </c>
      <c r="G57" s="190" t="s">
        <v>523</v>
      </c>
      <c r="H57" s="119"/>
    </row>
    <row r="58" spans="1:8" x14ac:dyDescent="0.2">
      <c r="A58" s="4"/>
      <c r="B58" s="59" t="s">
        <v>490</v>
      </c>
      <c r="C58" t="s">
        <v>496</v>
      </c>
      <c r="D58" s="130"/>
      <c r="E58" s="55"/>
      <c r="F58" s="77">
        <v>75.3</v>
      </c>
      <c r="G58" s="190" t="s">
        <v>523</v>
      </c>
      <c r="H58" s="119"/>
    </row>
    <row r="59" spans="1:8" x14ac:dyDescent="0.2">
      <c r="A59" s="4"/>
      <c r="B59" s="53" t="s">
        <v>423</v>
      </c>
      <c r="C59" t="s">
        <v>586</v>
      </c>
      <c r="D59" s="130"/>
      <c r="E59" s="55"/>
      <c r="F59" s="77">
        <v>121.46</v>
      </c>
      <c r="G59" s="190" t="s">
        <v>523</v>
      </c>
      <c r="H59" s="119"/>
    </row>
    <row r="60" spans="1:8" x14ac:dyDescent="0.2">
      <c r="A60" s="4"/>
      <c r="B60" s="53" t="s">
        <v>572</v>
      </c>
      <c r="C60" t="s">
        <v>587</v>
      </c>
      <c r="D60" s="130"/>
      <c r="E60" s="55"/>
      <c r="F60" s="77">
        <v>218.88</v>
      </c>
      <c r="G60" s="190" t="s">
        <v>523</v>
      </c>
      <c r="H60" s="119"/>
    </row>
    <row r="61" spans="1:8" x14ac:dyDescent="0.2">
      <c r="A61" s="4"/>
      <c r="B61" s="53" t="s">
        <v>581</v>
      </c>
      <c r="C61" t="s">
        <v>588</v>
      </c>
      <c r="D61" s="130"/>
      <c r="E61" s="55"/>
      <c r="F61" s="77">
        <v>64.95</v>
      </c>
      <c r="G61" s="190" t="s">
        <v>523</v>
      </c>
      <c r="H61" s="119"/>
    </row>
    <row r="62" spans="1:8" x14ac:dyDescent="0.2">
      <c r="A62" s="4">
        <v>42370</v>
      </c>
      <c r="B62" s="53" t="s">
        <v>590</v>
      </c>
      <c r="C62" t="s">
        <v>589</v>
      </c>
      <c r="D62" s="130"/>
      <c r="E62" s="55">
        <v>600</v>
      </c>
      <c r="F62" s="86">
        <f>SUM(F57:F61)</f>
        <v>599.99</v>
      </c>
      <c r="G62" s="76" t="s">
        <v>591</v>
      </c>
      <c r="H62" s="88"/>
    </row>
    <row r="63" spans="1:8" x14ac:dyDescent="0.2">
      <c r="A63" s="4"/>
      <c r="B63" s="130"/>
      <c r="C63" s="124"/>
      <c r="E63" s="149"/>
    </row>
    <row r="64" spans="1:8" x14ac:dyDescent="0.2">
      <c r="B64" s="130"/>
      <c r="C64" s="55"/>
    </row>
    <row r="65" spans="2:3" x14ac:dyDescent="0.2">
      <c r="B65" s="130"/>
      <c r="C65" s="55"/>
    </row>
    <row r="66" spans="2:3" x14ac:dyDescent="0.2">
      <c r="B66" s="130"/>
      <c r="C66" s="55"/>
    </row>
  </sheetData>
  <phoneticPr fontId="3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Správa za rok 2015 </vt:lpstr>
      <vt:lpstr>J Ú 2015</vt:lpstr>
      <vt:lpstr>POKLADŇA 2015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Nemcovicova Alena</dc:creator>
  <cp:lastModifiedBy>Roman Novota</cp:lastModifiedBy>
  <cp:lastPrinted>2017-01-04T08:53:31Z</cp:lastPrinted>
  <dcterms:created xsi:type="dcterms:W3CDTF">1996-10-14T23:33:28Z</dcterms:created>
  <dcterms:modified xsi:type="dcterms:W3CDTF">2017-06-12T19:33:27Z</dcterms:modified>
</cp:coreProperties>
</file>